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490" windowHeight="7650"/>
  </bookViews>
  <sheets>
    <sheet name="Рачун прихода и принања" sheetId="1" r:id="rId1"/>
    <sheet name="Врсте прихода и примања" sheetId="4" r:id="rId2"/>
    <sheet name="Капитални пројекти" sheetId="6" r:id="rId3"/>
    <sheet name="приходи аналитика" sheetId="5" r:id="rId4"/>
    <sheet name="екон.класификација" sheetId="7" r:id="rId5"/>
    <sheet name="функцион.класиф." sheetId="8" r:id="rId6"/>
    <sheet name="расходи-посебан део" sheetId="9" r:id="rId7"/>
    <sheet name="Програмска класификација" sheetId="10" r:id="rId8"/>
    <sheet name="Извршење буџета" sheetId="12" r:id="rId9"/>
    <sheet name="План прихода по програмима" sheetId="13" r:id="rId10"/>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20" i="13"/>
  <c r="L88" i="10"/>
  <c r="L87"/>
  <c r="I215" i="9"/>
  <c r="I398"/>
  <c r="I399" s="1"/>
  <c r="K396"/>
  <c r="K398" s="1"/>
  <c r="K399" s="1"/>
  <c r="J63" i="10"/>
  <c r="D39" i="7"/>
  <c r="I457" i="9"/>
  <c r="K473"/>
  <c r="K471"/>
  <c r="K469"/>
  <c r="I432"/>
  <c r="I433" s="1"/>
  <c r="K17"/>
  <c r="K498"/>
  <c r="K36"/>
  <c r="K18"/>
  <c r="K15"/>
  <c r="K12"/>
  <c r="K11"/>
  <c r="K41"/>
  <c r="K40"/>
  <c r="K39"/>
  <c r="K38"/>
  <c r="K37"/>
  <c r="K35"/>
  <c r="K34"/>
  <c r="L81" i="10"/>
  <c r="I98" i="9"/>
  <c r="K97"/>
  <c r="K98" s="1"/>
  <c r="K95"/>
  <c r="L89" i="10"/>
  <c r="I128" i="9"/>
  <c r="K127"/>
  <c r="K128" s="1"/>
  <c r="K125"/>
  <c r="F28" i="8"/>
  <c r="J501" i="9"/>
  <c r="J502" s="1"/>
  <c r="J506" s="1"/>
  <c r="I500"/>
  <c r="K500" s="1"/>
  <c r="I459"/>
  <c r="I407"/>
  <c r="I408" s="1"/>
  <c r="I409" s="1"/>
  <c r="I388"/>
  <c r="I376"/>
  <c r="I359"/>
  <c r="I285"/>
  <c r="I265"/>
  <c r="I268" s="1"/>
  <c r="I269" s="1"/>
  <c r="I256"/>
  <c r="I201"/>
  <c r="I195"/>
  <c r="I196" s="1"/>
  <c r="I43"/>
  <c r="F33" i="7"/>
  <c r="F36"/>
  <c r="F40"/>
  <c r="F42"/>
  <c r="F43"/>
  <c r="K482" i="9"/>
  <c r="K483"/>
  <c r="K462"/>
  <c r="K476"/>
  <c r="I465"/>
  <c r="I467" s="1"/>
  <c r="K463"/>
  <c r="K455"/>
  <c r="K442"/>
  <c r="K439"/>
  <c r="K429"/>
  <c r="K414"/>
  <c r="K415"/>
  <c r="K402"/>
  <c r="D68" i="5"/>
  <c r="D61"/>
  <c r="L18" i="10"/>
  <c r="L26"/>
  <c r="J21"/>
  <c r="J50"/>
  <c r="L55"/>
  <c r="L86"/>
  <c r="D27" i="8"/>
  <c r="D20"/>
  <c r="F21"/>
  <c r="F20" s="1"/>
  <c r="F35" i="7"/>
  <c r="F46"/>
  <c r="F47"/>
  <c r="F45"/>
  <c r="F38"/>
  <c r="F34"/>
  <c r="F31"/>
  <c r="F29"/>
  <c r="F28"/>
  <c r="F27"/>
  <c r="F25"/>
  <c r="F23"/>
  <c r="F22"/>
  <c r="F20"/>
  <c r="F19"/>
  <c r="F18"/>
  <c r="F16"/>
  <c r="F15"/>
  <c r="F13"/>
  <c r="F12"/>
  <c r="F11"/>
  <c r="F10"/>
  <c r="F9"/>
  <c r="F8"/>
  <c r="E7"/>
  <c r="D46"/>
  <c r="D44"/>
  <c r="F44" s="1"/>
  <c r="F39"/>
  <c r="D37"/>
  <c r="F37" s="1"/>
  <c r="D32"/>
  <c r="F32" s="1"/>
  <c r="D30"/>
  <c r="F30" s="1"/>
  <c r="D26"/>
  <c r="F26" s="1"/>
  <c r="D24"/>
  <c r="F24" s="1"/>
  <c r="D21"/>
  <c r="D14"/>
  <c r="D7"/>
  <c r="K198" i="9"/>
  <c r="K201" s="1"/>
  <c r="I169"/>
  <c r="K385"/>
  <c r="K388" s="1"/>
  <c r="I475" l="1"/>
  <c r="I477" s="1"/>
  <c r="F21" i="7"/>
  <c r="F7"/>
  <c r="F17"/>
  <c r="J505" i="9"/>
  <c r="K505" s="1"/>
  <c r="F14" i="7"/>
  <c r="I502" i="9"/>
  <c r="K501"/>
  <c r="F43" i="8"/>
  <c r="K101" i="9"/>
  <c r="I360"/>
  <c r="K357"/>
  <c r="K359" s="1"/>
  <c r="K360" s="1"/>
  <c r="K283"/>
  <c r="K285" s="1"/>
  <c r="K131"/>
  <c r="K133" s="1"/>
  <c r="K134" s="1"/>
  <c r="I133"/>
  <c r="I134" s="1"/>
  <c r="L95" i="10"/>
  <c r="J92"/>
  <c r="L85"/>
  <c r="L84"/>
  <c r="L82"/>
  <c r="L83"/>
  <c r="K76"/>
  <c r="J76"/>
  <c r="L75"/>
  <c r="J71"/>
  <c r="K71"/>
  <c r="J58"/>
  <c r="L54"/>
  <c r="J46"/>
  <c r="K39"/>
  <c r="J39"/>
  <c r="J35"/>
  <c r="J31"/>
  <c r="J27"/>
  <c r="K97" l="1"/>
  <c r="I504" i="9"/>
  <c r="K504" s="1"/>
  <c r="K506" s="1"/>
  <c r="I506"/>
  <c r="K475"/>
  <c r="L24" i="10"/>
  <c r="L23"/>
  <c r="L21"/>
  <c r="L17"/>
  <c r="L16"/>
  <c r="L15"/>
  <c r="L14"/>
  <c r="J10"/>
  <c r="J97" s="1"/>
  <c r="I391" i="9"/>
  <c r="I392" s="1"/>
  <c r="I377"/>
  <c r="I378" s="1"/>
  <c r="I366"/>
  <c r="I369" s="1"/>
  <c r="I370" s="1"/>
  <c r="I353"/>
  <c r="I347"/>
  <c r="I348" s="1"/>
  <c r="I332"/>
  <c r="I335" s="1"/>
  <c r="I311"/>
  <c r="I312" s="1"/>
  <c r="I315" s="1"/>
  <c r="I318" s="1"/>
  <c r="I296"/>
  <c r="I299" s="1"/>
  <c r="I302" s="1"/>
  <c r="I274"/>
  <c r="I277" s="1"/>
  <c r="I244"/>
  <c r="I238"/>
  <c r="I239" s="1"/>
  <c r="I229"/>
  <c r="I230" s="1"/>
  <c r="I216"/>
  <c r="I208"/>
  <c r="I209" s="1"/>
  <c r="I190"/>
  <c r="I191" s="1"/>
  <c r="I185"/>
  <c r="I186" s="1"/>
  <c r="K432" l="1"/>
  <c r="I202"/>
  <c r="I354"/>
  <c r="I381" s="1"/>
  <c r="I380"/>
  <c r="I297"/>
  <c r="I300" s="1"/>
  <c r="I303" s="1"/>
  <c r="I336"/>
  <c r="I339" s="1"/>
  <c r="I338"/>
  <c r="I259"/>
  <c r="I260" s="1"/>
  <c r="I314"/>
  <c r="I317" s="1"/>
  <c r="I218"/>
  <c r="I275"/>
  <c r="I278" s="1"/>
  <c r="I232"/>
  <c r="I233" s="1"/>
  <c r="I245"/>
  <c r="I178"/>
  <c r="K178" s="1"/>
  <c r="K179" s="1"/>
  <c r="I171"/>
  <c r="I172" s="1"/>
  <c r="I162"/>
  <c r="I163" s="1"/>
  <c r="I152"/>
  <c r="I155" s="1"/>
  <c r="I156" s="1"/>
  <c r="I122"/>
  <c r="I123" s="1"/>
  <c r="I112"/>
  <c r="I113" s="1"/>
  <c r="I116" s="1"/>
  <c r="I105"/>
  <c r="I106" s="1"/>
  <c r="I107" s="1"/>
  <c r="I92"/>
  <c r="I88"/>
  <c r="I89" s="1"/>
  <c r="I81"/>
  <c r="I82" s="1"/>
  <c r="K502"/>
  <c r="K497"/>
  <c r="K496"/>
  <c r="K495"/>
  <c r="K494"/>
  <c r="K493"/>
  <c r="K492"/>
  <c r="K491"/>
  <c r="K490"/>
  <c r="K489"/>
  <c r="K488"/>
  <c r="K487"/>
  <c r="K486"/>
  <c r="K485"/>
  <c r="K484"/>
  <c r="K466"/>
  <c r="K465"/>
  <c r="K464"/>
  <c r="K457"/>
  <c r="K459" s="1"/>
  <c r="K454"/>
  <c r="K453"/>
  <c r="K452"/>
  <c r="K451"/>
  <c r="K450"/>
  <c r="K449"/>
  <c r="K448"/>
  <c r="K447"/>
  <c r="K446"/>
  <c r="K445"/>
  <c r="K444"/>
  <c r="K443"/>
  <c r="K441"/>
  <c r="K440"/>
  <c r="K431"/>
  <c r="K430"/>
  <c r="K428"/>
  <c r="K425"/>
  <c r="K424"/>
  <c r="K423"/>
  <c r="K422"/>
  <c r="K421"/>
  <c r="K420"/>
  <c r="K419"/>
  <c r="K418"/>
  <c r="K417"/>
  <c r="K416"/>
  <c r="K405"/>
  <c r="K404"/>
  <c r="K403"/>
  <c r="K391"/>
  <c r="K392" s="1"/>
  <c r="K374"/>
  <c r="K376" s="1"/>
  <c r="K377" s="1"/>
  <c r="K378" s="1"/>
  <c r="K364"/>
  <c r="K366" s="1"/>
  <c r="K369" s="1"/>
  <c r="K370" s="1"/>
  <c r="K351"/>
  <c r="K353" s="1"/>
  <c r="K345"/>
  <c r="K344"/>
  <c r="K343"/>
  <c r="K330"/>
  <c r="K329"/>
  <c r="K328"/>
  <c r="K327"/>
  <c r="K326"/>
  <c r="K325"/>
  <c r="K324"/>
  <c r="K323"/>
  <c r="K309"/>
  <c r="K308"/>
  <c r="K299"/>
  <c r="K302" s="1"/>
  <c r="K293"/>
  <c r="K292"/>
  <c r="K291"/>
  <c r="K272"/>
  <c r="K274" s="1"/>
  <c r="K263"/>
  <c r="K265" s="1"/>
  <c r="K254"/>
  <c r="K256" s="1"/>
  <c r="K242"/>
  <c r="K241"/>
  <c r="K235"/>
  <c r="K227"/>
  <c r="K226"/>
  <c r="K220"/>
  <c r="K212"/>
  <c r="K215" s="1"/>
  <c r="K206"/>
  <c r="K205"/>
  <c r="K193"/>
  <c r="K195" s="1"/>
  <c r="K196" s="1"/>
  <c r="K188"/>
  <c r="K190" s="1"/>
  <c r="K191" s="1"/>
  <c r="K183"/>
  <c r="K185" s="1"/>
  <c r="K186" s="1"/>
  <c r="K176"/>
  <c r="K170"/>
  <c r="K169"/>
  <c r="K171" s="1"/>
  <c r="K172" s="1"/>
  <c r="K168"/>
  <c r="K167"/>
  <c r="K166"/>
  <c r="K160"/>
  <c r="K162" s="1"/>
  <c r="K163" s="1"/>
  <c r="K150"/>
  <c r="K152" s="1"/>
  <c r="K119"/>
  <c r="K122" s="1"/>
  <c r="K123" s="1"/>
  <c r="K110"/>
  <c r="K112" s="1"/>
  <c r="K103"/>
  <c r="K91"/>
  <c r="K92" s="1"/>
  <c r="K86"/>
  <c r="K85"/>
  <c r="K79"/>
  <c r="K77"/>
  <c r="K76"/>
  <c r="K75"/>
  <c r="K74"/>
  <c r="K73"/>
  <c r="K72"/>
  <c r="K71"/>
  <c r="K70"/>
  <c r="K69"/>
  <c r="K68"/>
  <c r="K67"/>
  <c r="K66"/>
  <c r="K65"/>
  <c r="K64"/>
  <c r="K62"/>
  <c r="K61"/>
  <c r="K60"/>
  <c r="K59"/>
  <c r="K58"/>
  <c r="I51"/>
  <c r="D30" i="8"/>
  <c r="F34"/>
  <c r="F27"/>
  <c r="F42"/>
  <c r="F40"/>
  <c r="F39"/>
  <c r="F38"/>
  <c r="F36"/>
  <c r="F33"/>
  <c r="F32"/>
  <c r="F31"/>
  <c r="F29"/>
  <c r="F26"/>
  <c r="F25"/>
  <c r="F24"/>
  <c r="F23"/>
  <c r="F19"/>
  <c r="F17"/>
  <c r="F16"/>
  <c r="F15"/>
  <c r="F14"/>
  <c r="F13"/>
  <c r="F12"/>
  <c r="F9"/>
  <c r="F8"/>
  <c r="G23" i="6"/>
  <c r="F23"/>
  <c r="G16"/>
  <c r="F16"/>
  <c r="E16"/>
  <c r="G13"/>
  <c r="F13"/>
  <c r="E13"/>
  <c r="G9"/>
  <c r="F9"/>
  <c r="E9"/>
  <c r="I145" i="9" l="1"/>
  <c r="G31" i="6"/>
  <c r="F31"/>
  <c r="E31"/>
  <c r="K407" i="9"/>
  <c r="K408" s="1"/>
  <c r="K409" s="1"/>
  <c r="J507"/>
  <c r="J508" s="1"/>
  <c r="K433"/>
  <c r="K202"/>
  <c r="K81"/>
  <c r="K82" s="1"/>
  <c r="I280"/>
  <c r="I286" s="1"/>
  <c r="K354"/>
  <c r="K467"/>
  <c r="K300"/>
  <c r="K303" s="1"/>
  <c r="I173"/>
  <c r="K173"/>
  <c r="K296"/>
  <c r="K297" s="1"/>
  <c r="K311"/>
  <c r="K314" s="1"/>
  <c r="K317" s="1"/>
  <c r="K259"/>
  <c r="K260" s="1"/>
  <c r="K277"/>
  <c r="K275"/>
  <c r="K278" s="1"/>
  <c r="K312"/>
  <c r="K315" s="1"/>
  <c r="K318" s="1"/>
  <c r="K268"/>
  <c r="K269" s="1"/>
  <c r="K332"/>
  <c r="K335" s="1"/>
  <c r="K347"/>
  <c r="K380" s="1"/>
  <c r="I248"/>
  <c r="I219"/>
  <c r="I247"/>
  <c r="K208"/>
  <c r="K209" s="1"/>
  <c r="K216"/>
  <c r="K238"/>
  <c r="K239" s="1"/>
  <c r="K244"/>
  <c r="K245" s="1"/>
  <c r="K229"/>
  <c r="I179"/>
  <c r="K153"/>
  <c r="K155"/>
  <c r="K156" s="1"/>
  <c r="I153"/>
  <c r="K88"/>
  <c r="K89" s="1"/>
  <c r="K105"/>
  <c r="K106" s="1"/>
  <c r="K107" s="1"/>
  <c r="K113"/>
  <c r="K116" s="1"/>
  <c r="K115"/>
  <c r="I115"/>
  <c r="I44"/>
  <c r="K145" l="1"/>
  <c r="K222"/>
  <c r="I222"/>
  <c r="K280"/>
  <c r="K286" s="1"/>
  <c r="K348"/>
  <c r="K381" s="1"/>
  <c r="K218"/>
  <c r="K336"/>
  <c r="K339" s="1"/>
  <c r="K338"/>
  <c r="K230"/>
  <c r="K232"/>
  <c r="L94" i="10"/>
  <c r="L93"/>
  <c r="L90"/>
  <c r="L78"/>
  <c r="L73"/>
  <c r="L71" s="1"/>
  <c r="L69"/>
  <c r="L67"/>
  <c r="L63" s="1"/>
  <c r="L60"/>
  <c r="L58"/>
  <c r="L57"/>
  <c r="L56"/>
  <c r="L53"/>
  <c r="L50"/>
  <c r="L48"/>
  <c r="L46"/>
  <c r="L41"/>
  <c r="L39"/>
  <c r="L37"/>
  <c r="L38"/>
  <c r="L36"/>
  <c r="L35"/>
  <c r="L33"/>
  <c r="L31"/>
  <c r="L29"/>
  <c r="L27"/>
  <c r="L20"/>
  <c r="L13"/>
  <c r="L12"/>
  <c r="L11"/>
  <c r="L10"/>
  <c r="L6"/>
  <c r="K50" i="9"/>
  <c r="K49"/>
  <c r="K48"/>
  <c r="K24"/>
  <c r="E41" i="8"/>
  <c r="D41"/>
  <c r="F41" s="1"/>
  <c r="E37"/>
  <c r="E44" s="1"/>
  <c r="D37"/>
  <c r="F37" s="1"/>
  <c r="D35"/>
  <c r="F35" s="1"/>
  <c r="F30"/>
  <c r="D22"/>
  <c r="F22" s="1"/>
  <c r="D18"/>
  <c r="F18" s="1"/>
  <c r="D10"/>
  <c r="F6"/>
  <c r="D6"/>
  <c r="D73" i="5"/>
  <c r="D64"/>
  <c r="D40"/>
  <c r="D53"/>
  <c r="D47"/>
  <c r="D34"/>
  <c r="D29"/>
  <c r="D19"/>
  <c r="D11"/>
  <c r="D77" l="1"/>
  <c r="D83" s="1"/>
  <c r="F10" i="8"/>
  <c r="F44" s="1"/>
  <c r="D44"/>
  <c r="K25" i="9"/>
  <c r="K27" s="1"/>
  <c r="K51"/>
  <c r="K219"/>
  <c r="L76" i="10"/>
  <c r="L92"/>
  <c r="K233" i="9"/>
  <c r="K248" s="1"/>
  <c r="K247"/>
  <c r="K43"/>
  <c r="K44" s="1"/>
  <c r="F6" i="7"/>
  <c r="F48" s="1"/>
  <c r="D26" i="4"/>
  <c r="D8" s="1"/>
  <c r="D32" s="1"/>
  <c r="D28"/>
  <c r="D31"/>
  <c r="D35" l="1"/>
  <c r="D33"/>
  <c r="L97" i="10"/>
  <c r="K53" i="9"/>
  <c r="K54" s="1"/>
  <c r="D6" i="7"/>
  <c r="D48" s="1"/>
  <c r="E6"/>
  <c r="E48" s="1"/>
  <c r="K477" i="9" l="1"/>
  <c r="K507" s="1"/>
  <c r="I25" l="1"/>
  <c r="I27" s="1"/>
  <c r="I53" s="1"/>
  <c r="I54" s="1"/>
  <c r="I507"/>
  <c r="I508" l="1"/>
  <c r="K508" s="1"/>
</calcChain>
</file>

<file path=xl/comments1.xml><?xml version="1.0" encoding="utf-8"?>
<comments xmlns="http://schemas.openxmlformats.org/spreadsheetml/2006/main">
  <authors>
    <author>Ivan Nesic</author>
  </authors>
  <commentList>
    <comment ref="C56" authorId="0">
      <text>
        <r>
          <rPr>
            <b/>
            <sz val="9"/>
            <color indexed="81"/>
            <rFont val="Tahoma"/>
            <family val="2"/>
          </rPr>
          <t>Ivan Nesic:</t>
        </r>
        <r>
          <rPr>
            <sz val="9"/>
            <color indexed="81"/>
            <rFont val="Tahoma"/>
            <family val="2"/>
          </rPr>
          <t xml:space="preserve">
</t>
        </r>
      </text>
    </comment>
  </commentList>
</comments>
</file>

<file path=xl/comments2.xml><?xml version="1.0" encoding="utf-8"?>
<comments xmlns="http://schemas.openxmlformats.org/spreadsheetml/2006/main">
  <authors>
    <author>sfilipovic</author>
  </authors>
  <commentList>
    <comment ref="D20" authorId="0">
      <text>
        <r>
          <rPr>
            <b/>
            <sz val="9"/>
            <color indexed="81"/>
            <rFont val="Tahoma"/>
            <family val="2"/>
          </rPr>
          <t>sfilipovic:</t>
        </r>
        <r>
          <rPr>
            <sz val="9"/>
            <color indexed="81"/>
            <rFont val="Tahoma"/>
            <family val="2"/>
          </rPr>
          <t xml:space="preserve">
</t>
        </r>
      </text>
    </comment>
  </commentList>
</comments>
</file>

<file path=xl/sharedStrings.xml><?xml version="1.0" encoding="utf-8"?>
<sst xmlns="http://schemas.openxmlformats.org/spreadsheetml/2006/main" count="1125" uniqueCount="753">
  <si>
    <t>A</t>
  </si>
  <si>
    <t>Б</t>
  </si>
  <si>
    <t>В</t>
  </si>
  <si>
    <t>РАЧУН ПРИХОДА И ПРИМАЊА</t>
  </si>
  <si>
    <t>Укупни приходи и примања остварени по основу продаје нефинансијске имовине</t>
  </si>
  <si>
    <t>Укупни расходи и издаци за набавку нефинансијске имовине</t>
  </si>
  <si>
    <t>Буџетски суфицит/дефицит</t>
  </si>
  <si>
    <t>Издаци за набавку финансијске имовине (осим за набавку домаћих хартија од вредности 6211)</t>
  </si>
  <si>
    <t xml:space="preserve">Укупан фискални суфицит/дефицит </t>
  </si>
  <si>
    <t>Економска класификација</t>
  </si>
  <si>
    <t>у динарима</t>
  </si>
  <si>
    <t>7+8</t>
  </si>
  <si>
    <t>4+5</t>
  </si>
  <si>
    <t>(7+8)-(4+5)</t>
  </si>
  <si>
    <t>(7+8)-(4+5)-62</t>
  </si>
  <si>
    <t>РАЧУН ФИНАНСИРАЊА</t>
  </si>
  <si>
    <t>Примања од задуживања</t>
  </si>
  <si>
    <t>Примања од продаје финансијске имовине (конта 9211, 9221, 9219, 9227, 9228)</t>
  </si>
  <si>
    <t>Неутрошена средства из претходних година</t>
  </si>
  <si>
    <t>Издаци за набавку финансијске имовине (за набавку домаћих хартија од вредности 6211)</t>
  </si>
  <si>
    <t>Издаци за отплату главнице дуга</t>
  </si>
  <si>
    <t>НЕТО ФИНАНСИРАЊЕ</t>
  </si>
  <si>
    <t>(91+92+3)-(61+6211)</t>
  </si>
  <si>
    <t>Економ. Клас.</t>
  </si>
  <si>
    <t>ВРСТЕ ПРИХОДА И ПРИМАЊА</t>
  </si>
  <si>
    <t>Пренета новчана средства буџета из претходних година</t>
  </si>
  <si>
    <t>Текући приходи</t>
  </si>
  <si>
    <t>Порези на доходак и капиталне добитке које плаћају физичка лица</t>
  </si>
  <si>
    <t>Периодични порези на непокретности</t>
  </si>
  <si>
    <t>Порези на заоставиштину, наслеђе и поклон</t>
  </si>
  <si>
    <t>Порези на финансијске и капиталне трансакције</t>
  </si>
  <si>
    <t>Порези на појединачне услуге</t>
  </si>
  <si>
    <t>Порези, таксе и накнаде на употребу добара, на дозволу да се добра употребљавају или делатности обављају</t>
  </si>
  <si>
    <t>Други порези које искључиво плаћају предузећа, односно предузетници</t>
  </si>
  <si>
    <t>Текући трансфери од других нивоа власти</t>
  </si>
  <si>
    <t>Капитални трансфери од других нивоа власти</t>
  </si>
  <si>
    <t>Камате</t>
  </si>
  <si>
    <t>Закуп непроизводне имовине</t>
  </si>
  <si>
    <t>Приходи од продаје добара и услуга или закупа од стране тржишних организација</t>
  </si>
  <si>
    <t>Таксе и накнаде</t>
  </si>
  <si>
    <t>Приходи од новчаних казни и прекршаја</t>
  </si>
  <si>
    <t>Текући добровољни трансфери од физичких и правних лица</t>
  </si>
  <si>
    <t>Мешовити и неодређени приходи</t>
  </si>
  <si>
    <t>Меморандумске ставке за рефундацију расхода</t>
  </si>
  <si>
    <t>Примања од продаје нефинансијске имовине</t>
  </si>
  <si>
    <t>Примања од продаје покретне имовине</t>
  </si>
  <si>
    <t>Примања од задуживања и продаје финансијске имовине</t>
  </si>
  <si>
    <t>Примања од задуживања од пословних банака у земљи у корист нивоа градова</t>
  </si>
  <si>
    <t>Примања од продаје домаћих акција и осталог капитала</t>
  </si>
  <si>
    <t>СВЕГА ПРИМАЊА</t>
  </si>
  <si>
    <t>8+9</t>
  </si>
  <si>
    <t>ТЕКУЋИ ПРИХОДИ И ПРИМАЊА</t>
  </si>
  <si>
    <t>7+8+9</t>
  </si>
  <si>
    <t>ПРЕНЕТА СРЕДСТВА, ТЕКУЋИ ПРИХОДИ И ПРИМАЊА</t>
  </si>
  <si>
    <t>3+7+8+9</t>
  </si>
  <si>
    <t>ПРИХОДИ И ПРИМАЊА ИНДИРЕКТНИХ КОРИСНИКА БУЏЕТА ИЗ ОСТАЛИХ ИЗВОРА</t>
  </si>
  <si>
    <t>3 + 7 + 8 + 9+Сред.инд.корисн.</t>
  </si>
  <si>
    <t>УКУПНИ ПРИХОДИ И ПРИМАЊА</t>
  </si>
  <si>
    <t>НАЗИВ КОНТА</t>
  </si>
  <si>
    <t>кон клас.</t>
  </si>
  <si>
    <t>ред. број</t>
  </si>
  <si>
    <t>ОПИС</t>
  </si>
  <si>
    <t>A.КАПИТАЛНИ ПРОЈЕКТИ</t>
  </si>
  <si>
    <t>наст.изгр.канал.колектора на територији општине Мерошина</t>
  </si>
  <si>
    <t>Извори финансирања</t>
  </si>
  <si>
    <t>Из текућих прихода буџета</t>
  </si>
  <si>
    <t>изградња локалних путева на територији општине</t>
  </si>
  <si>
    <t>Из текућих прихода буџета општине</t>
  </si>
  <si>
    <t>Изградња водовода</t>
  </si>
  <si>
    <t>уградња грејања у школи Балајнац</t>
  </si>
  <si>
    <t>укупно</t>
  </si>
  <si>
    <t>Порез на доходак,добит и капиталне добитке</t>
  </si>
  <si>
    <t>Порез на зараде</t>
  </si>
  <si>
    <t>Порез на прих.од сам.делатности</t>
  </si>
  <si>
    <t>Порез на приходе од имовине</t>
  </si>
  <si>
    <t>Остали порези на доходак грађана</t>
  </si>
  <si>
    <t>Укупно 711000</t>
  </si>
  <si>
    <t>Порез на имовину</t>
  </si>
  <si>
    <t>Порез на наслеђе и поклоне</t>
  </si>
  <si>
    <t>Порез на фин. и капит.трансак.</t>
  </si>
  <si>
    <t>Укупно 713000</t>
  </si>
  <si>
    <t>Порез на добра и услуге</t>
  </si>
  <si>
    <t>Накнада за моторна возила</t>
  </si>
  <si>
    <t>Нак.за кор.доб.од опш.интереса</t>
  </si>
  <si>
    <t>Концесионе накнаде</t>
  </si>
  <si>
    <t>Општинске и  комуналне накнаде</t>
  </si>
  <si>
    <t>Општинске и градске комуналне таксе</t>
  </si>
  <si>
    <t>Укупно 714000</t>
  </si>
  <si>
    <t>Други порези</t>
  </si>
  <si>
    <t>Комунална такса на фирму</t>
  </si>
  <si>
    <t xml:space="preserve"> </t>
  </si>
  <si>
    <t>Укупно 716000</t>
  </si>
  <si>
    <t>Донације од међ,организација</t>
  </si>
  <si>
    <t>Капит.донације од међ.орг.у корист нициѕ општине</t>
  </si>
  <si>
    <t>Укупно 732000</t>
  </si>
  <si>
    <t>Трансфери од других нивоа власти</t>
  </si>
  <si>
    <t>Текући трансф. од др.нив власти</t>
  </si>
  <si>
    <t>Капит.тансф.од др.нивоа власти</t>
  </si>
  <si>
    <t>Укупно 733000</t>
  </si>
  <si>
    <t>Приходи од имовине</t>
  </si>
  <si>
    <t>Накн.за коришћ.грађ.земљишта</t>
  </si>
  <si>
    <t>Укупно 741000</t>
  </si>
  <si>
    <t>Продаја добра и услуге</t>
  </si>
  <si>
    <t>Административне таксе</t>
  </si>
  <si>
    <t>Накнада за уређење грађ.земљ.</t>
  </si>
  <si>
    <t xml:space="preserve">    </t>
  </si>
  <si>
    <t>Укупно 742000</t>
  </si>
  <si>
    <t>Приходи од новч.казни</t>
  </si>
  <si>
    <t>Укупно 743</t>
  </si>
  <si>
    <t>Мешовити и неодређ,приходи</t>
  </si>
  <si>
    <t>Остали општински приходи</t>
  </si>
  <si>
    <t>Укупно 745000</t>
  </si>
  <si>
    <t>Меморандувске ставке</t>
  </si>
  <si>
    <t>УКУПНО ТЕКУЋИ ПРИХОДИ</t>
  </si>
  <si>
    <t>СОПСТВЕНА СРЕДСТВА КОРИСНИКА</t>
  </si>
  <si>
    <t>СРЕДСТВА ИЗ ОСТАЛИХ ИЗВОРА</t>
  </si>
  <si>
    <t>НЕРАСПОРЕЂЕНИ  ВИШАК ПРИХОДА РАНИЈИХ ГОДИНА</t>
  </si>
  <si>
    <t>СРЕДСТВА КРЕДИТА КОД ПОСЛОВНИХ БАНАКА</t>
  </si>
  <si>
    <t>УКУПНО</t>
  </si>
  <si>
    <t>Екон. клас.</t>
  </si>
  <si>
    <t>ВРСТЕ РАСХОДА И ИЗДАТАКА</t>
  </si>
  <si>
    <t>Средства из буџета</t>
  </si>
  <si>
    <t>Средства из осталих извора</t>
  </si>
  <si>
    <t>Укупна јавна средства</t>
  </si>
  <si>
    <t>ТЕКУЋИ РАСХОДИ</t>
  </si>
  <si>
    <t>РАСХОДИ ЗА ЗАПОСЛЕНЕ</t>
  </si>
  <si>
    <t>Плате и додаци запослених</t>
  </si>
  <si>
    <t>Социјални доприноси на терет послодавца</t>
  </si>
  <si>
    <t>Накнаде у натури (превоз)</t>
  </si>
  <si>
    <t>Социјална давања запосленима</t>
  </si>
  <si>
    <t>Накнаде за запослене</t>
  </si>
  <si>
    <t>Награде,бонуси и остали посебни расходи</t>
  </si>
  <si>
    <t>КОРИШЋЕЊЕ УСЛУГА И РОБА</t>
  </si>
  <si>
    <t>Стални трошкови</t>
  </si>
  <si>
    <t>Трошкови путовања</t>
  </si>
  <si>
    <t>Услуге по уговору</t>
  </si>
  <si>
    <t>Специјализоване услуге</t>
  </si>
  <si>
    <t>Текуће поправке и одржавање (услуге и мат)</t>
  </si>
  <si>
    <t>Материјал</t>
  </si>
  <si>
    <t>ОТПЛАТА КАМАТА</t>
  </si>
  <si>
    <t>Отплата домаћих камата;</t>
  </si>
  <si>
    <t>Пратећи трошкови задуживања</t>
  </si>
  <si>
    <t>СУБВЕНЦИЈЕ</t>
  </si>
  <si>
    <t>Текуће субвенције јавним нефинансијским предузећима и орган.</t>
  </si>
  <si>
    <t>ДОНАЦИЈЕ,ДОТАЦИЈЕ И ТРАНСФЕРИ</t>
  </si>
  <si>
    <t>Трансфери осталим нивоима власти</t>
  </si>
  <si>
    <t>Остале дотације и трансфери</t>
  </si>
  <si>
    <t>СОЦИЈАЛНА ПОМОЋ</t>
  </si>
  <si>
    <t>Накнаде за социјалну заштиту из буџета</t>
  </si>
  <si>
    <t>ОСТАЛИ РАСХОДИ</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</si>
  <si>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</si>
  <si>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</si>
  <si>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</si>
  <si>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нанету</t>
  </si>
  <si>
    <t>АДМИНИСТРАТИВНИ ТРАНСФЕРИ БУЏЕТА</t>
  </si>
  <si>
    <t>Административни трансфери из буџета-Средства резерве</t>
  </si>
  <si>
    <t>ОСНОВНА СРЕДСТВА</t>
  </si>
  <si>
    <t>Зграде и грађевински објекти</t>
  </si>
  <si>
    <t>Машине и опрема</t>
  </si>
  <si>
    <t>Нематеријална имовина</t>
  </si>
  <si>
    <t>ПРИРОДНА  ИМОВИНА</t>
  </si>
  <si>
    <t>Земљиште</t>
  </si>
  <si>
    <t>ОТПЛАТА ГЛАВНИЦА</t>
  </si>
  <si>
    <t>Отплата главнице домаћим кредиторима</t>
  </si>
  <si>
    <t>УКУПНИ ЈАВНИ РАСХОДИ</t>
  </si>
  <si>
    <t>Функциje</t>
  </si>
  <si>
    <t xml:space="preserve">Функционална класификација </t>
  </si>
  <si>
    <t>СОЦИЈАЛНА ЗАШТИТА</t>
  </si>
  <si>
    <t xml:space="preserve">                         -      </t>
  </si>
  <si>
    <t>Социјална помоћ угроженом становништву некласификована на другом месту;</t>
  </si>
  <si>
    <t>Социјална заштита некласификована на другом месту</t>
  </si>
  <si>
    <t>Дечја заштита</t>
  </si>
  <si>
    <t>ОПШТЕ ЈАВНЕ УСЛУГЕ</t>
  </si>
  <si>
    <t>Извршни и законодавни органи, финансијски и фискални послови и спољни послови;</t>
  </si>
  <si>
    <t>Извршни и законодавни органи</t>
  </si>
  <si>
    <t>Финансијски и фискални послови</t>
  </si>
  <si>
    <t>Опште јавне услуге – истраживање и развој;</t>
  </si>
  <si>
    <t>Опште јавне услуге некласификоване на другом месту;</t>
  </si>
  <si>
    <t>Трансакције јавног дуга</t>
  </si>
  <si>
    <t>ОДБРАНА</t>
  </si>
  <si>
    <t>ЦИВИЛНА ЗАШТИТА</t>
  </si>
  <si>
    <t>ЕКОНОМСКИ ПОСЛОВИ</t>
  </si>
  <si>
    <t>-</t>
  </si>
  <si>
    <t>Општи економски и комерцијални послови</t>
  </si>
  <si>
    <t>Пољопривреда</t>
  </si>
  <si>
    <t>Друмски саобраћај</t>
  </si>
  <si>
    <t>Туризам</t>
  </si>
  <si>
    <t>ЗАШТИТА ЖИВОТНЕ СРЕДИНЕ</t>
  </si>
  <si>
    <t>Заштита животне средине – истраживање и развој;</t>
  </si>
  <si>
    <t>ПОСЛОВИ СТАНОВАЊА И ЗАЈЕДНИЦЕ</t>
  </si>
  <si>
    <t>Развој заједнице;</t>
  </si>
  <si>
    <t>Водоснабдевање;</t>
  </si>
  <si>
    <t>Улична расвета;</t>
  </si>
  <si>
    <t>ЗДРАВСТВО</t>
  </si>
  <si>
    <t>Услуге јавног здравства;</t>
  </si>
  <si>
    <t>РЕКРЕАЦИЈА, СПОРТ, КУЛТУРА И ВЕРЕ</t>
  </si>
  <si>
    <t>Услуге рекреације и спорта;</t>
  </si>
  <si>
    <t>Услуге културе;</t>
  </si>
  <si>
    <t>ОБРАЗОВАЊЕ</t>
  </si>
  <si>
    <t>Предшколско образовање</t>
  </si>
  <si>
    <t>Основно образовање</t>
  </si>
  <si>
    <t>Раздео</t>
  </si>
  <si>
    <t>Глава</t>
  </si>
  <si>
    <t>Функција</t>
  </si>
  <si>
    <t>Позиција</t>
  </si>
  <si>
    <t>Опис</t>
  </si>
  <si>
    <t>1 </t>
  </si>
  <si>
    <t>ПРОГРАМ 16:ПОЛИТИЧКИ СИСТЕМ ЛОКАЛНЕ САМОУПРАВЕ</t>
  </si>
  <si>
    <t xml:space="preserve">СКУПШТИНА ОПШТИНЕ </t>
  </si>
  <si>
    <t>Функционисање скупштине</t>
  </si>
  <si>
    <t> 1</t>
  </si>
  <si>
    <t>Извршни и законодавни органи, финансијски и фискални послови и спољни послови</t>
  </si>
  <si>
    <t>Плате, додаци и накнаде запослених (зараде)</t>
  </si>
  <si>
    <t> 2</t>
  </si>
  <si>
    <t> 3</t>
  </si>
  <si>
    <t>Накнаде у натури</t>
  </si>
  <si>
    <t> 4</t>
  </si>
  <si>
    <t> 5</t>
  </si>
  <si>
    <t>накнада трошкова за запослене</t>
  </si>
  <si>
    <t> 6</t>
  </si>
  <si>
    <t>Награде запосленима и остали посебни расходи</t>
  </si>
  <si>
    <t> 8</t>
  </si>
  <si>
    <t> 9</t>
  </si>
  <si>
    <t> 10</t>
  </si>
  <si>
    <t> 11</t>
  </si>
  <si>
    <t> 12</t>
  </si>
  <si>
    <t>Извори финансирања за функцију 111:</t>
  </si>
  <si>
    <t>Приходи из буџета</t>
  </si>
  <si>
    <t>Функција 111:</t>
  </si>
  <si>
    <t>материјал</t>
  </si>
  <si>
    <t>Укупно за Раздео 1:</t>
  </si>
  <si>
    <t>ПРОГРАМ 16 – ПОЛИТИЧКИ СИСТЕМ ЛОКАЛНЕ САМОУПРАВЕ</t>
  </si>
  <si>
    <t>Функционисање извршних органа</t>
  </si>
  <si>
    <t>Извршни и законодавни органи-</t>
  </si>
  <si>
    <t>Председник општине</t>
  </si>
  <si>
    <t>накнада за запослене</t>
  </si>
  <si>
    <t>Извори финансирања за функцију 111</t>
  </si>
  <si>
    <t>Функција 111</t>
  </si>
  <si>
    <t> 25</t>
  </si>
  <si>
    <t>Свега за програмску активност 2101-0002</t>
  </si>
  <si>
    <t>ПРОГРАМ 15: ЛОКАЛНА САМОУПРАВА</t>
  </si>
  <si>
    <t>0602-0001</t>
  </si>
  <si>
    <t>Функционисање локалне самоуправе и градских општина</t>
  </si>
  <si>
    <t>Опште јавне услуге</t>
  </si>
  <si>
    <t>Накнаде трошкова за запослене</t>
  </si>
  <si>
    <t> 35</t>
  </si>
  <si>
    <t>Текуће поправке и одржавање</t>
  </si>
  <si>
    <t>Нанаде за социјалну заштиту из буџета</t>
  </si>
  <si>
    <t>извршна судска решења</t>
  </si>
  <si>
    <t>земљиште</t>
  </si>
  <si>
    <t>Накнада штете за повреде</t>
  </si>
  <si>
    <t>Извори финансирања за функцију 130:</t>
  </si>
  <si>
    <t>Функција 130:</t>
  </si>
  <si>
    <t>ВАНРЕДНЕ СИТУАЦИЈЕ</t>
  </si>
  <si>
    <t>0602-0014</t>
  </si>
  <si>
    <t>Функционисање локалне самоуправе</t>
  </si>
  <si>
    <t>Извори финансирања за функцију 220</t>
  </si>
  <si>
    <t>Функција 220:</t>
  </si>
  <si>
    <t>Извори финансирања за Програмску активност 0602-0014:</t>
  </si>
  <si>
    <t>Свега за Програмску активност 0602-0014:</t>
  </si>
  <si>
    <t>0602-0002</t>
  </si>
  <si>
    <t>Месне заједнице</t>
  </si>
  <si>
    <t>Извори финансирања за функцију 160:</t>
  </si>
  <si>
    <t>Функција 160:</t>
  </si>
  <si>
    <t>Свега за Програмску активност 0602-0002:</t>
  </si>
  <si>
    <t>0602-0003</t>
  </si>
  <si>
    <t>Отплата главнице домаћим пословним банкама</t>
  </si>
  <si>
    <t>Извори финансирања за функцију 170:</t>
  </si>
  <si>
    <t>Функција 170:</t>
  </si>
  <si>
    <t>Свега за Програмску активност 0602-0003:</t>
  </si>
  <si>
    <t> 0602-0009</t>
  </si>
  <si>
    <t>Програмска активност –Текућа буџетска резерва</t>
  </si>
  <si>
    <t>Текућа буџетска резерва</t>
  </si>
  <si>
    <t>Извори финансирања за функцију 112:</t>
  </si>
  <si>
    <t>Функција 112:</t>
  </si>
  <si>
    <t>Извори финансирања за Програмску активност 0602-0009:</t>
  </si>
  <si>
    <t>Свега за Програмску активност 0602-0009:</t>
  </si>
  <si>
    <t>Програмска активност Стална буџетска резерва</t>
  </si>
  <si>
    <t>Стална буџетска резерва</t>
  </si>
  <si>
    <t>Извори финансирања за програмску активност 0010</t>
  </si>
  <si>
    <t xml:space="preserve">                        </t>
  </si>
  <si>
    <t>Свега за програмску активност 0602-0010</t>
  </si>
  <si>
    <t>Свега за Програм 15:</t>
  </si>
  <si>
    <t>Просторно и урбанистичко планирање</t>
  </si>
  <si>
    <t>Развој заједнице</t>
  </si>
  <si>
    <t>Пројектна документација</t>
  </si>
  <si>
    <t>Извори финансирања за функцију 620:</t>
  </si>
  <si>
    <t>Функција 620:</t>
  </si>
  <si>
    <t>Извори финансирања за програмску активност 1101-0001:</t>
  </si>
  <si>
    <t>Свега програм 1</t>
  </si>
  <si>
    <t>Одржавање јавних зелених површина</t>
  </si>
  <si>
    <t>Текуће одржавање</t>
  </si>
  <si>
    <t>Одржавање чистоће на површинама јавне намене</t>
  </si>
  <si>
    <t>Текуће субвенције</t>
  </si>
  <si>
    <t>Извори финансирања за функцију 660</t>
  </si>
  <si>
    <t>Зоохигијена</t>
  </si>
  <si>
    <t xml:space="preserve">Накнада штете за повреде  </t>
  </si>
  <si>
    <t>Управљање и снабдевање водом за пиће</t>
  </si>
  <si>
    <t>Водоснабдевање</t>
  </si>
  <si>
    <t>Изградња канализације на територији општине Мерошина</t>
  </si>
  <si>
    <t>Извори финансирања за пројекат П-1:</t>
  </si>
  <si>
    <t>Свега за пројекат П-1</t>
  </si>
  <si>
    <t>Изградња водовода на територији општине Мерошина</t>
  </si>
  <si>
    <t>Свега за пројекат П-2</t>
  </si>
  <si>
    <t>Остале комуналне услуге</t>
  </si>
  <si>
    <t>Управљање/одржавање јавним осветљењем</t>
  </si>
  <si>
    <t>Улична расвета</t>
  </si>
  <si>
    <t>Извори финансирања за функцију 640:</t>
  </si>
  <si>
    <t>Функција 640:</t>
  </si>
  <si>
    <t>Извори финансирања за програм 2:</t>
  </si>
  <si>
    <t>Свега за Програм 2:</t>
  </si>
  <si>
    <t>ПРОГРАМ 7 – ОРГАНИЗАЦИЈА САОБРАЋАЈА И САОБРАЋАЈНА ИНФРАСТРУКТУРА</t>
  </si>
  <si>
    <t>0701-0002</t>
  </si>
  <si>
    <t>Одржавање саобраћајне инфраструктуре</t>
  </si>
  <si>
    <t>Извори финансирања за функцију 451:</t>
  </si>
  <si>
    <t>Функција 451:</t>
  </si>
  <si>
    <t>Извори финансирања за програмску активност 0701-0002:</t>
  </si>
  <si>
    <t>Свега за програмску активност 0701-0002:</t>
  </si>
  <si>
    <t>0701-П-1</t>
  </si>
  <si>
    <t>Изградња општинских путева</t>
  </si>
  <si>
    <t>Извори финансирања за пројекат 0701-П-3:</t>
  </si>
  <si>
    <t>Свега за пројекат 0701-П-3</t>
  </si>
  <si>
    <t>Опрема</t>
  </si>
  <si>
    <t>Извори финансирања за пројекат 0701-П-3</t>
  </si>
  <si>
    <t>Извори финансирања за програм 7</t>
  </si>
  <si>
    <t>Свега за Програм 7:</t>
  </si>
  <si>
    <t>ПРОГРАМ 3: ЛОКАЛНИ ЕКОНОМСКИ РАЗВОЈ</t>
  </si>
  <si>
    <t>1501-0001</t>
  </si>
  <si>
    <t>Унапређење привредног и инвестиционог амбијента</t>
  </si>
  <si>
    <t>Текући трансфери осталим нивоима власти</t>
  </si>
  <si>
    <t>Извори финансирања за функцију 411:</t>
  </si>
  <si>
    <t>Функција 411:</t>
  </si>
  <si>
    <t>Извори финансирања за Програмску активност 1501-0005:</t>
  </si>
  <si>
    <t>Свега за Програмску активност 1501-0005:</t>
  </si>
  <si>
    <t>Извори финансирања за Пројекат 1501-П1</t>
  </si>
  <si>
    <t>Свега за Пројекат 1501-П1:</t>
  </si>
  <si>
    <t>Извори финансирања за Пројекат 1501-П2</t>
  </si>
  <si>
    <t>Свега за Пројекат 1501-П2:</t>
  </si>
  <si>
    <t>Извори финансирања за Програм 3:</t>
  </si>
  <si>
    <t>Свега за Програм 3:</t>
  </si>
  <si>
    <t>ФОНД ЗА РАЗВОЈ ПОЉОПРИВРЕДЕ</t>
  </si>
  <si>
    <t>ПРОГРАМ 5: РАЗВОЈ ПОЉОПРИВРЕДЕ</t>
  </si>
  <si>
    <t>0101-0001</t>
  </si>
  <si>
    <t>Подршка за спровођење пољопривредне политике у локалној заједници</t>
  </si>
  <si>
    <t>Извори финансирања за функцију 421:</t>
  </si>
  <si>
    <t>Функција 421:</t>
  </si>
  <si>
    <t>Извори финансирања за Програмску активност 0101-0001:</t>
  </si>
  <si>
    <t>Свега за Програмску активност 0101-0001:</t>
  </si>
  <si>
    <t>Извори финансирања за Програм 5:</t>
  </si>
  <si>
    <t>Свега за Програм 5:</t>
  </si>
  <si>
    <t>ФОНД ЗА ЗАШТИТУ ЖИВОТНЕ СРЕДИНЕ</t>
  </si>
  <si>
    <t>ПРОГРАМ 6: ЗАШТИТА ЖИВОТНЕ СРЕДИНЕ</t>
  </si>
  <si>
    <t>0401-0001</t>
  </si>
  <si>
    <t xml:space="preserve">Управљање заштитом животне средине </t>
  </si>
  <si>
    <t>Заштита животне средине: исттаживање и развој</t>
  </si>
  <si>
    <t>Извори финансирања за функцију 550:</t>
  </si>
  <si>
    <t>Функција 550:</t>
  </si>
  <si>
    <t>Извори финансирања за Програмску активност 0401-0001:</t>
  </si>
  <si>
    <t>Свега за Програмску активност 0401-0001:</t>
  </si>
  <si>
    <t>Извори финансирања за Програм 6:</t>
  </si>
  <si>
    <t>Свега за Програм 6:</t>
  </si>
  <si>
    <t>ПРЕДШКОЛСКА УСТАНОВА  "ПОЛЕТАРАЦ"</t>
  </si>
  <si>
    <t>ПРОГРАМ 8 - ПРЕДШКОЛСКО ОБРАЗОВАЊЕ</t>
  </si>
  <si>
    <t>2001-0001</t>
  </si>
  <si>
    <t>Функционисање предшколских установа</t>
  </si>
  <si>
    <t>камата</t>
  </si>
  <si>
    <t>Остали приходи</t>
  </si>
  <si>
    <t>ОСНОВНЕ ШКОЛЕ</t>
  </si>
  <si>
    <t>ПРОГРАМ 9 - ОСНОВНО ОБРАЗОВАЊЕ</t>
  </si>
  <si>
    <t>2002-0001</t>
  </si>
  <si>
    <t>Функционисање основних школа</t>
  </si>
  <si>
    <t>Извршна судска решења</t>
  </si>
  <si>
    <t>Извори финансирања за функцију 912:</t>
  </si>
  <si>
    <t>Функција 912:</t>
  </si>
  <si>
    <t>Извори финансирања за програмску активност 2002-0001:</t>
  </si>
  <si>
    <t>Свега за програмску активност 2002-0001:</t>
  </si>
  <si>
    <t>Извори финансирања за Програм 9:</t>
  </si>
  <si>
    <t>Свега за Програм 9:</t>
  </si>
  <si>
    <t>ПРОГРАМ 11: СОЦИЈАЛНА И ДЕЧЈА ЗАШТИТА</t>
  </si>
  <si>
    <t>Редовна делатност</t>
  </si>
  <si>
    <t>једнократне помоћи</t>
  </si>
  <si>
    <t>Извори финансирања за програмску активност 0901-0001:</t>
  </si>
  <si>
    <t>Свега за Програмску активност 0901-0001</t>
  </si>
  <si>
    <t>0901-0003</t>
  </si>
  <si>
    <t>Подршка социо-хуманитарним организацијама</t>
  </si>
  <si>
    <t>донације невладиним организацијама</t>
  </si>
  <si>
    <t>Извори финансирања за програмску активност 0901-0003:</t>
  </si>
  <si>
    <t>Свега за Програмску активност 0901-0003</t>
  </si>
  <si>
    <t>0901-0005</t>
  </si>
  <si>
    <t>Активности Црвеног крста</t>
  </si>
  <si>
    <t>Извори финансирања за функцију 090:</t>
  </si>
  <si>
    <t>Функција 090:</t>
  </si>
  <si>
    <t>Извори финансирања за Програмску активност 0901-0005:</t>
  </si>
  <si>
    <t>Свега за Програмску активност 0901-0005:</t>
  </si>
  <si>
    <t>Свега: функција 090</t>
  </si>
  <si>
    <t>0901-0006</t>
  </si>
  <si>
    <t>Породица и деца</t>
  </si>
  <si>
    <t>Накнаде за социјалну заштиту</t>
  </si>
  <si>
    <t>Извори финансирања за програмску активност 0901-0006</t>
  </si>
  <si>
    <t>Свега за програмску активност 0901-0006</t>
  </si>
  <si>
    <t>Свега функција 040</t>
  </si>
  <si>
    <t>Извори финансирања за Програм 11:</t>
  </si>
  <si>
    <t>Свега за Програм 11:</t>
  </si>
  <si>
    <t>ПРОГРАМ 12: ПРИМАРНА ЗДРАВСТВЕНА ЗАШТИТА</t>
  </si>
  <si>
    <t>1801-0001</t>
  </si>
  <si>
    <t>Функционисање установа примарне здравствене заштите</t>
  </si>
  <si>
    <t>Услуге јавног здравства</t>
  </si>
  <si>
    <t>НАРОДНА БИБЛИОТЕКА "МЕРОШИНА"</t>
  </si>
  <si>
    <t>ПРОГРАМ 13 - РАЗВОЈ КУЛТУРЕ</t>
  </si>
  <si>
    <t>1201-0001</t>
  </si>
  <si>
    <t>Функционисање локалних установа културе</t>
  </si>
  <si>
    <t>Услуге културе</t>
  </si>
  <si>
    <t>новчане казне и пенали</t>
  </si>
  <si>
    <t>Свега за програмску активност 1201-0001:</t>
  </si>
  <si>
    <t>1201-0002</t>
  </si>
  <si>
    <t>Јачање културне продукције и уметничког стваралаштва</t>
  </si>
  <si>
    <t>Свега за Програм 13:</t>
  </si>
  <si>
    <t>1301-0001</t>
  </si>
  <si>
    <t>Подршка локалним спортским организацијама, удружењима и савезима</t>
  </si>
  <si>
    <t>Услуге рекреације и спорта</t>
  </si>
  <si>
    <t>Извори финансирања за Програмску активност 1301-0001:</t>
  </si>
  <si>
    <t>Свега за Програмску активност 1301-0001:</t>
  </si>
  <si>
    <t>Свега за Програм 14:</t>
  </si>
  <si>
    <t>ПРОГРАМ / ПA / Пројекат</t>
  </si>
  <si>
    <t>Шифра</t>
  </si>
  <si>
    <t>Циљ</t>
  </si>
  <si>
    <t>Индикатор</t>
  </si>
  <si>
    <t>Сопствени и други приходи</t>
  </si>
  <si>
    <t>Укупна средства</t>
  </si>
  <si>
    <r>
      <t xml:space="preserve">1 - </t>
    </r>
    <r>
      <rPr>
        <b/>
        <sz val="10"/>
        <color rgb="FF000000"/>
        <rFont val="Times New Roman"/>
        <family val="1"/>
      </rPr>
      <t>Локални развој и просторно планирање</t>
    </r>
  </si>
  <si>
    <t>1. Развој локалне заједнице у складу са усвојеном стратегијом развоја</t>
  </si>
  <si>
    <t>1.Проценат остварења мера (циљева)  усвојене стратегије развоја</t>
  </si>
  <si>
    <t>П-4</t>
  </si>
  <si>
    <r>
      <t xml:space="preserve">2 - </t>
    </r>
    <r>
      <rPr>
        <b/>
        <sz val="10"/>
        <color rgb="FF000000"/>
        <rFont val="Times New Roman"/>
        <family val="1"/>
      </rPr>
      <t>Комунална делатност</t>
    </r>
  </si>
  <si>
    <t>Побољшање услуга квалитета снабдевања становништва пијаћом водом, и осветљење насељених места</t>
  </si>
  <si>
    <t>1. Степен покривености територије услугама комуналне делатности (број насеља у којима се нуди бар једна од услуга комуналне делатности у односу на укупан број насеља у граду/општини)</t>
  </si>
  <si>
    <t>Јавна расвета</t>
  </si>
  <si>
    <t>Одржавање  и побољшање услуге јавне расвете у насељеним местима</t>
  </si>
  <si>
    <t>Број км улица и саобраћајница које су покривене јавним осветљењем</t>
  </si>
  <si>
    <r>
      <t xml:space="preserve">3- </t>
    </r>
    <r>
      <rPr>
        <b/>
        <sz val="10"/>
        <color rgb="FF000000"/>
        <rFont val="Times New Roman"/>
        <family val="1"/>
      </rPr>
      <t>Локални економски развој</t>
    </r>
  </si>
  <si>
    <t>Повећање  запослености на територији града/општине</t>
  </si>
  <si>
    <t>Број евидентираних незапослених лица на евиденцији НСЗ (разврстаних по полу)</t>
  </si>
  <si>
    <r>
      <t xml:space="preserve">5 - </t>
    </r>
    <r>
      <rPr>
        <b/>
        <sz val="10"/>
        <color rgb="FF000000"/>
        <rFont val="Times New Roman"/>
        <family val="1"/>
      </rPr>
      <t>Развој пољопривреде</t>
    </r>
  </si>
  <si>
    <t>Спровођење усвојене пољопривредне политике и политике руралног развоја на подручју локалне самоуправе</t>
  </si>
  <si>
    <t xml:space="preserve">Усвојени програми развоја пољопривреде и руралног развоја </t>
  </si>
  <si>
    <t>Унапређење  услова за пољопривредну делатност</t>
  </si>
  <si>
    <t>Стварање услова за развој и унапређење пољопривредне производње на територији ЛС</t>
  </si>
  <si>
    <t>Проценат   буџетских средстава који се издваја за програме развоја пољопривреде (Аграрни фонд ако постоји) у односу на укупан буџет града/општине</t>
  </si>
  <si>
    <r>
      <t xml:space="preserve">6 - </t>
    </r>
    <r>
      <rPr>
        <b/>
        <sz val="10"/>
        <color rgb="FF000000"/>
        <rFont val="Times New Roman"/>
        <family val="1"/>
      </rPr>
      <t>Заштита животне средине</t>
    </r>
  </si>
  <si>
    <t>Унапређење  квалитета животне  средине</t>
  </si>
  <si>
    <t>Број запослених на пословима заштите животне средине у односу на укупан број запослених у граду/општини</t>
  </si>
  <si>
    <t>Управљање заштитом животне средине и природних вредности</t>
  </si>
  <si>
    <t>Испуњење обавеза у складу са законима у домену постојања стратешких и оперативних планова као и мера заштите</t>
  </si>
  <si>
    <t>Усвојен програм коришћења и заштите природних вредности и програм заштите животне средине</t>
  </si>
  <si>
    <r>
      <t xml:space="preserve">7 - </t>
    </r>
    <r>
      <rPr>
        <b/>
        <sz val="10"/>
        <color rgb="FF000000"/>
        <rFont val="Times New Roman"/>
        <family val="1"/>
      </rPr>
      <t>Путна инфраструктура</t>
    </r>
  </si>
  <si>
    <t>Одржавање општинских и некатегорисаних путева</t>
  </si>
  <si>
    <t>Дужина изграђених саобраћајница које су у надлежности град/општине</t>
  </si>
  <si>
    <t>Проценат од укупне дужине путне мреже која захтева санацију и/или  реконструкцију</t>
  </si>
  <si>
    <t>П-3</t>
  </si>
  <si>
    <r>
      <t xml:space="preserve">8 – </t>
    </r>
    <r>
      <rPr>
        <b/>
        <sz val="10"/>
        <color rgb="FF000000"/>
        <rFont val="Times New Roman"/>
        <family val="1"/>
      </rPr>
      <t>Предшколско васпитање</t>
    </r>
  </si>
  <si>
    <t>Правичан обухват предшколским васпитањем  и  образовањем</t>
  </si>
  <si>
    <t>Број деце који је уписан у предшколске установе у односу наукупан број деце у граду/општини (јаслена група, предшколска група и ППП)</t>
  </si>
  <si>
    <t>Обезбеђени прописани технички услови за васпитно-образовни рад са децом</t>
  </si>
  <si>
    <t>Број објеката предшколскх установа</t>
  </si>
  <si>
    <r>
      <t xml:space="preserve">9 – </t>
    </r>
    <r>
      <rPr>
        <b/>
        <sz val="10"/>
        <color rgb="FF000000"/>
        <rFont val="Times New Roman"/>
        <family val="1"/>
      </rPr>
      <t>Основно образовање</t>
    </r>
  </si>
  <si>
    <t>Потпуни обухват основним образовањем и вспитањем</t>
  </si>
  <si>
    <t>Број деце која су обухваћена основним образовањем (разложен по разредима и полу)</t>
  </si>
  <si>
    <t>Обезбеђени прописани услови за васпитно-образовни рад са децом у основним школама</t>
  </si>
  <si>
    <t>Број школских објеката/број школа</t>
  </si>
  <si>
    <r>
      <t xml:space="preserve">11 – </t>
    </r>
    <r>
      <rPr>
        <b/>
        <sz val="10"/>
        <color rgb="FF000000"/>
        <rFont val="Times New Roman"/>
        <family val="1"/>
      </rPr>
      <t>Социјална и дечја заштита</t>
    </r>
  </si>
  <si>
    <t>Социјална помоћ угроженом становништву</t>
  </si>
  <si>
    <t>1.Број права на услуге из социјалне заштите дефинисаних Одлуком о социјалној заштити, које пружа град/општина</t>
  </si>
  <si>
    <t>Социјалне помоћи</t>
  </si>
  <si>
    <t>Унапређење заштите сиромашних</t>
  </si>
  <si>
    <t>Број корисника једнократне новчане помоћи</t>
  </si>
  <si>
    <t>Социјално деловање – олакшавање људске патње пружањем неопходне ургентне помоћи лицима у невољи, развијањем солидарности међу људима, организовањем различитих облика помоћи</t>
  </si>
  <si>
    <t>Број корисника народне кухиње ( или број подељених оброка у народној кухињи)</t>
  </si>
  <si>
    <r>
      <t xml:space="preserve">12 – </t>
    </r>
    <r>
      <rPr>
        <b/>
        <sz val="10"/>
        <color rgb="FF000000"/>
        <rFont val="Times New Roman"/>
        <family val="1"/>
      </rPr>
      <t>Примарна здравствена заштита</t>
    </r>
  </si>
  <si>
    <t>Унапређење безбедности и квалитета здравствене заштите</t>
  </si>
  <si>
    <t>Број примедби / притужби заштитнику пацијентових права</t>
  </si>
  <si>
    <t>Унапређење доступности и правичности примарне здравствене заштите (ПЗЗ)</t>
  </si>
  <si>
    <t>Број амбуланти у односу на укупан број месних заједница (мрежа примарне здравствене заштите)</t>
  </si>
  <si>
    <r>
      <t xml:space="preserve">13 – </t>
    </r>
    <r>
      <rPr>
        <b/>
        <sz val="10"/>
        <color rgb="FF000000"/>
        <rFont val="Times New Roman"/>
        <family val="1"/>
      </rPr>
      <t>Развој културе</t>
    </r>
  </si>
  <si>
    <t>Подстицање развоја културе кроз јачање капацитета културне инфраструктуре</t>
  </si>
  <si>
    <t>Усвојена локална стратегија културе и/или проценат остварења мера (циљева) усвојене стратегије</t>
  </si>
  <si>
    <t>Подстицање развоја културе кроз  јачање капацитета установа културе</t>
  </si>
  <si>
    <t xml:space="preserve">Проценат учешћа трошкова зарада  у буџету  установа културе </t>
  </si>
  <si>
    <t>Подстицаји културном и уметничком стваралаштву</t>
  </si>
  <si>
    <t>Повећање интересовања грађана за развој културе</t>
  </si>
  <si>
    <t>Број чланова библиотеке / укупан број становника града/општине</t>
  </si>
  <si>
    <r>
      <t xml:space="preserve">14 – </t>
    </r>
    <r>
      <rPr>
        <b/>
        <sz val="10"/>
        <color rgb="FF000000"/>
        <rFont val="Times New Roman"/>
        <family val="1"/>
      </rPr>
      <t>Развој спорта и омладине</t>
    </r>
  </si>
  <si>
    <t>Планско подстицање и креирање услова за бављење спортом за све грађане и  грађанке  града/општине</t>
  </si>
  <si>
    <t>Проценат буџета града/општине намењен за спорт</t>
  </si>
  <si>
    <t>Обезбеђивање услова за рад и унапређење капацитета спортских организација преко којих се остварује јавни интерес у области спорта у граду/општини</t>
  </si>
  <si>
    <t xml:space="preserve">Број установа и организација у области спорта преко којих се остварује јавни интерес у области спорта  </t>
  </si>
  <si>
    <r>
      <t xml:space="preserve">15 – </t>
    </r>
    <r>
      <rPr>
        <b/>
        <sz val="10"/>
        <color rgb="FF000000"/>
        <rFont val="Times New Roman"/>
        <family val="1"/>
      </rPr>
      <t>Локална самоуправа</t>
    </r>
  </si>
  <si>
    <t>Одрживо управно и финансијско функционисање града/општине у складу надлежностима и пословима локалне самоуправе</t>
  </si>
  <si>
    <t xml:space="preserve">Стабилност и интегритет локалног буџета (суфицит, дефицит) </t>
  </si>
  <si>
    <t>Суфицит</t>
  </si>
  <si>
    <t>Обезбеђено континуирано функционисање органа ЈЛС и органа градске општине</t>
  </si>
  <si>
    <t>Број седница скупштине општине</t>
  </si>
  <si>
    <t>Управ.јавним дугом</t>
  </si>
  <si>
    <t>УКУПНО:</t>
  </si>
  <si>
    <t>0001</t>
  </si>
  <si>
    <t>0002</t>
  </si>
  <si>
    <t>УКУПНИ РАСХОДИ И ИЗДАЦИ</t>
  </si>
  <si>
    <t>Послови становања и заједнице неквалиг. на  другом месту</t>
  </si>
  <si>
    <t>ПРЕДСЕДНИК ОПШТИНЕ</t>
  </si>
  <si>
    <t>01</t>
  </si>
  <si>
    <t>ОПШТИНСКО ВЕЋЕ</t>
  </si>
  <si>
    <t> 31</t>
  </si>
  <si>
    <t> 32</t>
  </si>
  <si>
    <t> 33</t>
  </si>
  <si>
    <t> 34</t>
  </si>
  <si>
    <t> 40</t>
  </si>
  <si>
    <t> 42</t>
  </si>
  <si>
    <t> 46</t>
  </si>
  <si>
    <t>0602-0010</t>
  </si>
  <si>
    <t>1102-0002</t>
  </si>
  <si>
    <t>Извори финансирања за програмску активност 1102-0002</t>
  </si>
  <si>
    <t>Свега за пројектну активност 1102-0002</t>
  </si>
  <si>
    <t>1102-0003</t>
  </si>
  <si>
    <t>Извори финансирања за програмску активност 1102-0003</t>
  </si>
  <si>
    <t>Свега за пројектну активност 1102-0003</t>
  </si>
  <si>
    <t>1102-0004</t>
  </si>
  <si>
    <t>Извори финансирања за програмску активност 1102-0004</t>
  </si>
  <si>
    <t>Свега за пројектну активност 1102-0004</t>
  </si>
  <si>
    <t>Свега функција 660</t>
  </si>
  <si>
    <t xml:space="preserve">1102-0008  </t>
  </si>
  <si>
    <t>Извори финансирања за програмску активност 1102-0008:</t>
  </si>
  <si>
    <t>Свега за програмску активност 1102-0001:</t>
  </si>
  <si>
    <t>1102-П-1</t>
  </si>
  <si>
    <t>1102-П-2</t>
  </si>
  <si>
    <t>Извори финансирања за пројекат  1102-П-2</t>
  </si>
  <si>
    <t>Свега функција 630</t>
  </si>
  <si>
    <t>1102-0009</t>
  </si>
  <si>
    <t>Извори финансирања за програмску активност 1102-0009</t>
  </si>
  <si>
    <t>Свега за програмску активност 1102-0009</t>
  </si>
  <si>
    <t xml:space="preserve">1102-0001 </t>
  </si>
  <si>
    <t>Извори финансирања за програмску активност 1102-0001:</t>
  </si>
  <si>
    <t>Свега за пројекат 0701-П-1</t>
  </si>
  <si>
    <t>Извори финансирања за функцију 740</t>
  </si>
  <si>
    <t xml:space="preserve">Приходи из буџета </t>
  </si>
  <si>
    <t>Функција 740</t>
  </si>
  <si>
    <t>Извори финансирања за програмску активност 1801-0001</t>
  </si>
  <si>
    <t>Свега за програмску активност 1801-0001</t>
  </si>
  <si>
    <t>Свега програм 12</t>
  </si>
  <si>
    <t>УСТАНОВА ЗА СПОРТ И ТУРИЗАМ –ОБЛАЧИНСКО ЈЕЗЕРО</t>
  </si>
  <si>
    <t>ПРОГРАМ 14 – РАЗВОЈ  СПОРТА И ОМЛАДИНЕ</t>
  </si>
  <si>
    <t>1301-0004</t>
  </si>
  <si>
    <t>Функционисање локалних спортских установа</t>
  </si>
  <si>
    <t>Плате и додаци заполсенима</t>
  </si>
  <si>
    <t>Социјлни доприноси запосленим</t>
  </si>
  <si>
    <t>Порези и таксе</t>
  </si>
  <si>
    <t>Свега за Програмску активност 1301-0004</t>
  </si>
  <si>
    <t>Програм-ска Класиф</t>
  </si>
  <si>
    <t>Економ Класиф</t>
  </si>
  <si>
    <t>Накнаде из буџета за соцзаштиту</t>
  </si>
  <si>
    <t>Послови становања и заједнице некваликовани на дрместу</t>
  </si>
  <si>
    <t>Накнаде за соцзаштиту</t>
  </si>
  <si>
    <t>Пратећи трошзадужења</t>
  </si>
  <si>
    <t>0602</t>
  </si>
  <si>
    <t>СЕРВИСИРАЊЕ ЈАВНОГ ДУГА</t>
  </si>
  <si>
    <t xml:space="preserve">1101-0001 </t>
  </si>
  <si>
    <t>1501-П-1</t>
  </si>
  <si>
    <t>Локални акциони план запошљавања</t>
  </si>
  <si>
    <t>Субвенције за самозапошљавање - ПАЛЗ</t>
  </si>
  <si>
    <t>Мера стручне праксе-ЛАПЗ</t>
  </si>
  <si>
    <t>0101</t>
  </si>
  <si>
    <t>0401</t>
  </si>
  <si>
    <t>0901</t>
  </si>
  <si>
    <t>Социјалне помоћи - Центар за социјални рад</t>
  </si>
  <si>
    <t>04</t>
  </si>
  <si>
    <t>1102</t>
  </si>
  <si>
    <t>П-1 изградња канализације на територији општине</t>
  </si>
  <si>
    <t>П-2Изградња водовода</t>
  </si>
  <si>
    <t>Пројекат 1Акциони план запошљавања</t>
  </si>
  <si>
    <t>Пројекат 2 Јавни радови</t>
  </si>
  <si>
    <t>0701</t>
  </si>
  <si>
    <t>Пројекат бр. 1 Изградња општинских путева</t>
  </si>
  <si>
    <t>Пројекат бр. 2 Реализација програма за безбедност саобраћаја</t>
  </si>
  <si>
    <t>Подршка социо хуманитарним организацијама</t>
  </si>
  <si>
    <t>0005</t>
  </si>
  <si>
    <t>0006</t>
  </si>
  <si>
    <t>0003</t>
  </si>
  <si>
    <t>001</t>
  </si>
  <si>
    <t>0004</t>
  </si>
  <si>
    <t>П-1</t>
  </si>
  <si>
    <t>Ванредне ситуације</t>
  </si>
  <si>
    <t>0014</t>
  </si>
  <si>
    <t>Стална резерва</t>
  </si>
  <si>
    <t>0009</t>
  </si>
  <si>
    <t>0010</t>
  </si>
  <si>
    <t>16-Политички систем локалне самоуправе</t>
  </si>
  <si>
    <t>2101</t>
  </si>
  <si>
    <t>Број седница Скупштине</t>
  </si>
  <si>
    <t>Број седница сталних радних тела</t>
  </si>
  <si>
    <t>Број седница општинског већа</t>
  </si>
  <si>
    <t>Функционисање Скупштине</t>
  </si>
  <si>
    <t xml:space="preserve">                                                                 Члан 2.
Приходи и примања, расходи и издаци буџета утврђени су у следећим износима:
</t>
  </si>
  <si>
    <t xml:space="preserve">                                                                       Члан 6.
Издаци буџета, по основним наменама, утврђени су и распоређени у следећим износима:
</t>
  </si>
  <si>
    <t xml:space="preserve">                                                                            Члан 7.
Издаци буџета по функционалној класификацији, утврђени су и распоређени у следећим износима:
</t>
  </si>
  <si>
    <t xml:space="preserve">                                                                 Члан 11.
За извршење ове одлуке одговоран је председник општине.
Наредбодавац за извршење буџета је председник општине.
</t>
  </si>
  <si>
    <t xml:space="preserve">                                                                 Члан 13.
  За законито и наменско коришћење средстава распоређених овом Одлуком, одговоран је начелник општинске управе.
</t>
  </si>
  <si>
    <t xml:space="preserve">                                                                 Члан 12.
Наредбодавац директног и индиректних корисника  буџетских средстава је функционер (руководилац) односно лице које је одговорно за управљање средствима ,преузимање обавеза ,издавање налога за плаћање који се извршавају из средстава органа, као и издавања налога за уплату средстава која припадају буџету.
</t>
  </si>
  <si>
    <t xml:space="preserve">                                                                 Члан 14.                                                                                                                                                                 
Орган управе надлежан за финансије обавезан је да редовно прати извршење буџета и најмање два пута годишње информише председника општине и општинско веће ,а обавезно у року од петнаест дана по истеку шестомесечног,односно деветомесечног периода.
У року од петнаедст  дана по подношењу извештаја из става 1. овог члана председник општине (општинско веће) усваја и доставља извештај Скупштини општине.
Извештај садржи и одступања између усвојеног буџета и извршења и образложење великих одступања.
</t>
  </si>
  <si>
    <t xml:space="preserve">                                                                 Члан 15.
Одлуку о промени апропријације у складу са чланом 61.Закона о буџетском систему доноси  општинско веће.
</t>
  </si>
  <si>
    <t xml:space="preserve">                                                                 Члан 16.
Решење о коришћењу средстава текуће и сталне буџетске резерве на предлог локалног органа управе надлежног за финансије доноси општинско веће.
</t>
  </si>
  <si>
    <t xml:space="preserve">                                                                 Члан 17.
Одлуку о отварању буџетског фонда у складу са чланом 64.Закона о буџетском систему доноси општинско веће.
</t>
  </si>
  <si>
    <t xml:space="preserve">                                                                 Члан 18.
Општинско веће одговорно је за спровиђење фискалне политике и управљање јавном имовином,приходима и примањима и расходима и издацима на начин који су у складу са Законом о буџетском систему.
Општинско веће  овлашћује  председникa  општине да,у складу са чланом 27 Закона о буџетском систему ,може поднети захтев Министарству финансија  за одобрење фискалног дефицита изнад утврђеног дефицита  од 10%,уколико је резултат реализације јавних инвестиција. 
</t>
  </si>
  <si>
    <t xml:space="preserve">                                                                Члан 19.
Новчана средства буџета општине ,директних и индиректних корисника средстава буџета  воде се и депонују на консолидованом рачуну трезора.
</t>
  </si>
  <si>
    <t xml:space="preserve">                                                                 Члан 21.
Преузете обавезе и све финансијске обавезе морају бити извршене искључиво на принципу готовинске основе са консолидованог рачуна трезора,осим ако је законом, односно актом Владе предвиђен другачији метод.
</t>
  </si>
  <si>
    <t xml:space="preserve">                                                                 Члан 22.
Корисник буџета може преузимати обавезе на терет буџета  само до износа апропријације утврђене Одлуком.
Корисници буџетских средстава преузимају обавезе само на основу писаног уговора или другог правног акта ,уколико законом није другачије прописано.
Преузете обавезе чији је износ већи од износа срестава предвиђених Одлуком или су у супротности са Законом о буџетском систему, не могу се извршавати на терет буџета.
</t>
  </si>
  <si>
    <t xml:space="preserve">                                                                 Члан 24.
Обавезе према корисницима буџетских средстава извршавају се сразмерно остваренин примањима буџета. Ако се у току године примања смање,издаци буџета извршаваће се по приоритетима  , и то: обавезе утврђене законским прописима на постојећем нивоу и минимални стални трошкови неопходни за несметано функционисање корисника буџетских средстава.
</t>
  </si>
  <si>
    <t xml:space="preserve">                                                                Члан  25.
Средства распоређена за финансирање програма корисника буџета, преносе се на основу њиховог захтева и у складу за одобреним квотама у тромесечним плановима буџета.
Уз захтев, корисници су дужни да доставе комплетну документацију на плаћање (копије).
</t>
  </si>
  <si>
    <t xml:space="preserve">                                                                Члан 27.
Општинско веће донеће програм рационализације којим ће обухватити све кориснике јавних средстава,укључујући и одређене критеријуме за извршење тог програма ,и о томе обавестити скупштину општине.
Корисник буџетских средстава не може без предходне сагласности председника општине ,засновати радни однос са новим лицима до краја 2016.године,уколико средства потребна за исплату плата тих лица нису обезбеђена у оквиру износа средстава која су , у складу са овом одлуком предвиђена за плате том буџетском кориснику и програмом рационализације из става 1.овог члана.
</t>
  </si>
  <si>
    <t xml:space="preserve">                                                                Члан 29.
За финансирање дефицита текуће ликвидности,који може да настане услед неуравнотежености кретања у приходима и расходима буџета,председник општине може се задужити у складу са одрдбама члана 35.Закона о јавном дугу („Сл.гласник РС“,бр.61/2005,107/2009 и 78/2011).
</t>
  </si>
  <si>
    <t xml:space="preserve">                                                                Члан 31.
Изузетно , у случају да се буџету општине Мерошина из другог буџета (Републике) определе актом наменска трансферна средства ,укључујући и наменска теансферна средства за надокнаду штете услед елементарних непогода,као и у случају уговарања донације ,чији износи нису могли бити познати у поступку доношења ове одлуке, орган надлежан за финансије на основу тог акта отвара одговарајуће апропријације за извршење расхода по том основу, у складу са чланом 5.Закона о буџетском систему.
</t>
  </si>
  <si>
    <t xml:space="preserve">                                                                Члан 32.
Плаћања са консолидованог рачуна трезора за реализацију обавеза других корисника јавних средстава у смислу Закона о буџетском систему који су укључени у систем консолидованог рачуна трезора неће се вршити уколико ови корисници нису добили сагласност на финансијски план на начин прописан законом ,односно актом Скупштине општине и уколико тај план нису доставили Управи та трезор.
</t>
  </si>
  <si>
    <t xml:space="preserve">                                                                Члан 34.
Корисник буџетских средстава који одређени расход и издатак извршава из других извора прихода и примања ,који нису општи приход буџета (извор 01-приходи буџета) обавезе може преузимати само до нивоа остварења тих прихода  
</t>
  </si>
  <si>
    <t xml:space="preserve">                                                                Члан 35.
Ову одлуку објавити у „Службеном листу града Ниша“ и доставити Министарству финансија.
</t>
  </si>
  <si>
    <t>Информисање</t>
  </si>
  <si>
    <t>Услуге емитовања и штампања</t>
  </si>
  <si>
    <t>1501-П-3</t>
  </si>
  <si>
    <t>Учешће у пројектима</t>
  </si>
  <si>
    <t>463</t>
  </si>
  <si>
    <t>Извоти финансирања за функцију 070</t>
  </si>
  <si>
    <t>Заштита биљног и животињског света и крајолика</t>
  </si>
  <si>
    <t>Јавни ред и безбедност неквалификована на другом месту-(Реализација програма за безбедност саобраћаја)</t>
  </si>
  <si>
    <t xml:space="preserve">                                                                Члан 30.
Корисник буџетских средстава пренеће на рачун извршења буџета до 31.децембра 2017.године ,средства која нису утрошена за финансирање расхода у 2017. години,која су овим корисницима пренета  у складу са одлуком о буџету општине за 2017..годину.      
</t>
  </si>
  <si>
    <t>ПРОГРАМ 1: СТАНОВАЊЕ,УРБАНИЗАМ И ПРОСТОРНО ПЛАНИРАЊЕ</t>
  </si>
  <si>
    <t>ПРОГРАМ 2 – КОМУНАЛНЕ ДЕЛАТНОСТИ</t>
  </si>
  <si>
    <t>0901-0004</t>
  </si>
  <si>
    <t>Свега за приојекат 0901-0004</t>
  </si>
  <si>
    <t>Црвеним крст</t>
  </si>
  <si>
    <t>Фонд за социјалну заштиту</t>
  </si>
  <si>
    <t>Вредност у базној години (2017)</t>
  </si>
  <si>
    <t>Циљана вредност 2018</t>
  </si>
  <si>
    <t>Циљана вредност 2019</t>
  </si>
  <si>
    <t>Циљана вредност 2020</t>
  </si>
  <si>
    <t xml:space="preserve">Отплата домацих камата    </t>
  </si>
  <si>
    <t>Негативне курсне разлике</t>
  </si>
  <si>
    <t>јавни радови 2018</t>
  </si>
  <si>
    <t>1102-п-3</t>
  </si>
  <si>
    <t>Набавка машина и опреме</t>
  </si>
  <si>
    <t>Извори финансирања за пројекат 1102-п-3</t>
  </si>
  <si>
    <t>Свега пројекат п-3</t>
  </si>
  <si>
    <t>ЈАВНИ РЕД И БЕЗБЕДНОСТ</t>
  </si>
  <si>
    <t>Јавни ред и безбедност</t>
  </si>
  <si>
    <t>Заштита биљног и животињског света</t>
  </si>
  <si>
    <t>ИНФОРМИСАЊЕ</t>
  </si>
  <si>
    <t>Фонд за соц.заштиту</t>
  </si>
  <si>
    <t>помоћ угроженом стсн.</t>
  </si>
  <si>
    <t>број корисника</t>
  </si>
  <si>
    <t>002</t>
  </si>
  <si>
    <t>Набавка опреме</t>
  </si>
  <si>
    <t>Текући добровољни трансфери</t>
  </si>
  <si>
    <t>Укупно 744</t>
  </si>
  <si>
    <t>0901-0002</t>
  </si>
  <si>
    <t>1501-П-2</t>
  </si>
  <si>
    <t>зграде и градј.објркти</t>
  </si>
  <si>
    <t>Извори финансирања за програмску активност 120-0001:</t>
  </si>
  <si>
    <t>Извори финансирања за програмску активност 1201-0002:</t>
  </si>
  <si>
    <t>свега програмска активност 1201-0002</t>
  </si>
  <si>
    <t>соц.давања запосл</t>
  </si>
  <si>
    <t>Извори финансирања за програмску активност 1301-0004</t>
  </si>
  <si>
    <t>реконструкцијамзграде центра за соц. Рад</t>
  </si>
  <si>
    <t>Извори финансирања за програм 14</t>
  </si>
  <si>
    <t>приходи из буџета</t>
  </si>
  <si>
    <t>сопствени приходи</t>
  </si>
  <si>
    <t>П-2</t>
  </si>
  <si>
    <t>Свега програм 8</t>
  </si>
  <si>
    <t>090</t>
  </si>
  <si>
    <t>040</t>
  </si>
  <si>
    <t>070</t>
  </si>
  <si>
    <t>Стипендирање младих талената</t>
  </si>
  <si>
    <t>Накнаде за соц заштиту из буџета</t>
  </si>
  <si>
    <t>472</t>
  </si>
  <si>
    <t>стипендирање младих талената</t>
  </si>
  <si>
    <t>0701-П-2</t>
  </si>
  <si>
    <t>Услуге социјалне заштите из наменских трансфера</t>
  </si>
  <si>
    <t>Дневне услуге у заједници</t>
  </si>
  <si>
    <t>Извори  финансирања за програмску активност 0901-0003</t>
  </si>
  <si>
    <t>Свега за програмску активност 0901-0003</t>
  </si>
  <si>
    <t>услуге соц.заштите из наменских трансфера</t>
  </si>
  <si>
    <t>Свега за функцију 2001-0001</t>
  </si>
  <si>
    <t>Tекући наменски трансфери</t>
  </si>
  <si>
    <t>предшколско образовање</t>
  </si>
  <si>
    <t xml:space="preserve">                                                                Члан 33.
У буџетској 2019.години неће се вршити обрачун и исплата божићних,годишњих и других врста накнада и бонуса предиђених  посебним и појединачним колективним уговорима ,за дирекне и индиректне кориснике  средстава буџета ,осим јубиларних награда за запослене  који су то право стекли у 2019.години.
</t>
  </si>
  <si>
    <t xml:space="preserve">                                                                Члан 36.
Ова одлука ступа на снагу осмог дана од дана објављивања у“Службеном листу града Ниша“, а примењиваће се од 1. јануара 2019. године.
</t>
  </si>
  <si>
    <t>План 2019.</t>
  </si>
  <si>
    <t>Реконструкција крова  зграде Народне библиотеке</t>
  </si>
  <si>
    <t xml:space="preserve">План за 2019. </t>
  </si>
  <si>
    <t xml:space="preserve">                                                                I ОПШТИ ДЕО
                                                                      Члан 1.
            Приходи и примања, расходи и издаци буџета општине Мерошина за 2019. годину (у даљем тексту: буџет), састоје се од:
</t>
  </si>
  <si>
    <t xml:space="preserve">                                                      III  ИЗВРШЕЊЕ БУЏЕТА
                                                                     Члан  10.
    У складу са Упуством за припрему одлуке о буџету општине за 2019.годину и пројекцијама за 2020. и 2021.годину које је донео министар надлежан за послове финансија на основу одредбама члана 36а Закона о буџетском систему („Сл.гласник РС,број 54/2009,73/2010,101/2011,93/2012,62/2013 и 63/2013)и Законом одређивању максималног броја запослених у локалној администрацији („Сл.гласник РС,број 104/2009),број запослених код корисника буџета не може прећи максималан број запослених на неодређено и одређено време и то:
- 53  запослених у локалној самоуправи 
- 1  запослени у Скупштини општине,
- 33  запослених у ЈКП,-24 запослених у дечјем вртићу
-10 запослених у Установи за спорт и туризам
- 12 запослених у Народној библиотеци 
У овој одлуци о буџету средства за плате се обезбеђују за број запослених из става 1.овог члана
</t>
  </si>
  <si>
    <t xml:space="preserve">                                                                 Члан  20.
  Директни и индиректни корисници средстава буџета могу користити средстава распоређена овом Одлуком само за намене за које су им по њиховим захтевима та средства одобрена и пренета.
 Изузетно корисници из става 1.овог члана у складу са чланом 54.Закона о буџетском систему могу преузети обавезе по уговору који се односи на капиталне издатке и захтева плаћање у више година,на основу предлога органа надлежног за послове финансија уз сагласност општинског већа, а највише до износа изказаног у плану капиталних издатака из члана 4.ове одлуке.
Корисник буџетских средстава, који одређени расход извршава из средстава буџета и из других прихода ,обавезан је да измирење тог расхода прво врши из прихода из тих других извора.
Oбавезе преузете у 2018.години у складу са одобреним апроприојацијама у тој години , а не извршене у 2018.години ,преносе се у 2019.години и имају статус преузетих обавеза и извршавају се на терет одобрених апропријација овом одлуком.
</t>
  </si>
  <si>
    <t xml:space="preserve">                                                                 Члан 23.
Корисници буџетских средстава приликом додељивања уговора о набавци добара, пружању услуга или извођењу грађевинских радова морају да поступе у складу са прописима који уређују јавне набавке.
Набавком мале вредности ,у смислу прописа  о јавним набавкама сматра се набавка чија је вредност дефинисана законом којим се уређује буџет Републике Србије за 2019.годину. 
</t>
  </si>
  <si>
    <t xml:space="preserve">                                                                Члан 26.
Новчана средства на консолидованом рачуну трезора могу се инвестирати у 2019.години само у складу са чланом 10.Закона о буџетском систему ,при чему су,у складу са истим чланом Закона председник општине ,односно лице кога он овласти, одговорни за ефикасност и сигурност тог инвестирања.
</t>
  </si>
  <si>
    <t xml:space="preserve">                                                                Члан 28.
Директни и индиректни корисници буџетских средстава, чија се делатност у целини или претежно финансира из буџета, умањиће обрачунату амортизацију средстава за рад у 2019. години, сразмерно делу средстава обезбеђених у буџету и средстава остварених по основу донација.
</t>
  </si>
  <si>
    <t>Остале некретнине и опрема</t>
  </si>
  <si>
    <t>стални трошкови</t>
  </si>
  <si>
    <t>1201-п-1</t>
  </si>
  <si>
    <t>Унапређење и очување културног наслеђа</t>
  </si>
  <si>
    <t>424</t>
  </si>
  <si>
    <t>Извори финасирања за пројекат 1201-п-1</t>
  </si>
  <si>
    <t>Свега пројекта 1201-п-1</t>
  </si>
  <si>
    <t>Извори  финансирањан за програм 13</t>
  </si>
  <si>
    <t>Остале некретине и оптрема</t>
  </si>
  <si>
    <t xml:space="preserve">                                                                                                 Члан 9.
Средства буџета у износу од  500.937.000 динара и средства из осталих извора у износу од 17.185.000  динара, утврђени су и распоређени по програмској класификацији, и то:
</t>
  </si>
  <si>
    <t>п-1</t>
  </si>
  <si>
    <t>Унапређење културног наслеђа</t>
  </si>
  <si>
    <t>ПЛАН ПРИХОДА ПО ПРОГРАМИМА</t>
  </si>
  <si>
    <t xml:space="preserve">РЕДНИ БРОЈ </t>
  </si>
  <si>
    <t>НАЗИВ ПРОГРАМА</t>
  </si>
  <si>
    <t>ИЗНОС</t>
  </si>
  <si>
    <t>Локални развој и просторно планирање</t>
  </si>
  <si>
    <t>Локални економски развој</t>
  </si>
  <si>
    <t>Развој пољопривреде</t>
  </si>
  <si>
    <t>Путна инфраструктура</t>
  </si>
  <si>
    <t>Социјална и дечја заштита</t>
  </si>
  <si>
    <t>Развој културе</t>
  </si>
  <si>
    <t>Развој спорта и омладине</t>
  </si>
  <si>
    <t>Локална самоуправа</t>
  </si>
  <si>
    <t>Политички систем локалне самоуправе</t>
  </si>
  <si>
    <t>Функционисање установа примарне здравствене заштите 15000000</t>
  </si>
  <si>
    <t xml:space="preserve"> уст.прим.здрав.заштите</t>
  </si>
  <si>
    <t>Свега раздео 4</t>
  </si>
  <si>
    <t>0602-П-1</t>
  </si>
  <si>
    <t>0602-П-2</t>
  </si>
  <si>
    <t>0602-П-3</t>
  </si>
  <si>
    <t>Унапређење предшколске инфраструктуре и управљачког система према Ромима</t>
  </si>
  <si>
    <t>Извори финанс.за пројекат 0602- П-1</t>
  </si>
  <si>
    <t>Свега за пројекат 0602- П-1</t>
  </si>
  <si>
    <t>Извори финансирања за пројекат 0602-П-2</t>
  </si>
  <si>
    <t>Свега з пројекат 0602-П-2</t>
  </si>
  <si>
    <t>Извори финансирања за пројекат 0602-П-3</t>
  </si>
  <si>
    <t>0602-п-4</t>
  </si>
  <si>
    <t>План детаљне регулације за идуст.зону "Југбогдановац"</t>
  </si>
  <si>
    <t>Свега за пројекат 0602- П3</t>
  </si>
  <si>
    <t>Услуге по  уговору</t>
  </si>
  <si>
    <t>Извори финансирања за пројекат 0602-П-4</t>
  </si>
  <si>
    <t>Свег ЗА пројекат 0602-п-4</t>
  </si>
  <si>
    <t>Унапређ.предшкол.инфраструктуре</t>
  </si>
  <si>
    <t>План детаљне регул</t>
  </si>
  <si>
    <t>Заштита животне средине</t>
  </si>
  <si>
    <t>Комунална делатност</t>
  </si>
  <si>
    <t xml:space="preserve">                                                                  Члан 3.
Укупна примања буџета и приходи из осталих извора планирају се у следећим износима, и то:
</t>
  </si>
  <si>
    <t xml:space="preserve">                                                               Члан 4.
Потребна средства за финансирање фискалног дефицита из члана 1. ове одлуке у износу од 40.000.000 динара обезбедиће се из кредита .
                                                               Члан 5.
Планирани капитални издаци буџетских корисника за 2019, 2020. и 2021. годину  исказују се у следећем прегледу:
</t>
  </si>
  <si>
    <t xml:space="preserve">                                                                                     II. ПОСЕБАН ДЕО
                                                                                              Члан 8.
         Средства буџета у износу од 502.517.000 динара и средства из осталих извора корисника буџета у износу од 17.185.000 динара, распоређују се по корисницима и врстама издатака, и то: 
</t>
  </si>
  <si>
    <t xml:space="preserve">Број: 400-3
У Мерошини, 28.12.2018.године
                                СКУПШТИНА ОПШТИНЕ МЕРОШИНА
                                                                                                                     Председник,                       </t>
  </si>
  <si>
    <t xml:space="preserve">На основу члана 43. Закона о буџетском систему („Сл.гласник РС“, бр.54/09, 73/2010, 101/2010,101/2011, 93/2012 , 63/2013-исправка,108/2013 , 142/14, 68/2015 , 103/2015,99/2016,101/2016. и13/2017 ), члана 32.Закона о локалној самоуправи („Сл.гласник РС“,бр.129/07 и 83/2014-др.закон,10/2016, и 47/2018) и члана 34.Статута општине Мерошина („Сл.лист града Ниша“,бр.48/16 –пречишћен текст, 51/16, 47/17 и 70/17), 
         Скупштина општине Мерошина, на седници одржаној дана 28.12.2018.године, донела  је </t>
  </si>
  <si>
    <t xml:space="preserve"> Небојша Стошић</t>
  </si>
  <si>
    <t xml:space="preserve">     
  ОДЛУКУ
            О БУЏЕТУ ОПШТИНЕ МЕРОШИНА
              ЗА  2019. ГОДИНУ</t>
  </si>
</sst>
</file>

<file path=xl/styles.xml><?xml version="1.0" encoding="utf-8"?>
<styleSheet xmlns="http://schemas.openxmlformats.org/spreadsheetml/2006/main">
  <fonts count="26">
    <font>
      <sz val="11"/>
      <color theme="1"/>
      <name val="Calibri"/>
      <family val="2"/>
      <scheme val="minor"/>
    </font>
    <font>
      <sz val="11"/>
      <color theme="1"/>
      <name val="Times New Roman"/>
      <family val="1"/>
    </font>
    <font>
      <sz val="12"/>
      <color theme="1"/>
      <name val="Times New Roman"/>
      <family val="1"/>
    </font>
    <font>
      <b/>
      <sz val="12"/>
      <color theme="1"/>
      <name val="Times New Roman"/>
      <family val="1"/>
    </font>
    <font>
      <b/>
      <sz val="11"/>
      <color theme="1"/>
      <name val="Times New Roman"/>
      <family val="1"/>
    </font>
    <font>
      <b/>
      <sz val="10"/>
      <color theme="1"/>
      <name val="Times New Roman"/>
      <family val="1"/>
    </font>
    <font>
      <sz val="10"/>
      <color theme="1"/>
      <name val="Times New Roman"/>
      <family val="1"/>
    </font>
    <font>
      <b/>
      <sz val="8"/>
      <color theme="1"/>
      <name val="Times New Roman"/>
      <family val="1"/>
    </font>
    <font>
      <sz val="8"/>
      <color theme="1"/>
      <name val="Times New Roman"/>
      <family val="1"/>
    </font>
    <font>
      <b/>
      <sz val="8"/>
      <color rgb="FF000000"/>
      <name val="Times New Roman"/>
      <family val="1"/>
    </font>
    <font>
      <sz val="8"/>
      <color rgb="FF000000"/>
      <name val="Times New Roman"/>
      <family val="1"/>
    </font>
    <font>
      <sz val="10"/>
      <color rgb="FF000000"/>
      <name val="Times New Roman"/>
      <family val="1"/>
    </font>
    <font>
      <b/>
      <sz val="10"/>
      <color rgb="FF000000"/>
      <name val="Times New Roman"/>
      <family val="1"/>
    </font>
    <font>
      <i/>
      <sz val="10"/>
      <color theme="1"/>
      <name val="Times New Roman"/>
      <family val="1"/>
    </font>
    <font>
      <i/>
      <sz val="10"/>
      <color rgb="FF000000"/>
      <name val="Times New Roman"/>
      <family val="1"/>
    </font>
    <font>
      <b/>
      <sz val="11"/>
      <color rgb="FF000000"/>
      <name val="Times New Roman"/>
      <family val="1"/>
    </font>
    <font>
      <sz val="11"/>
      <color rgb="FF000000"/>
      <name val="Times New Roman"/>
      <family val="1"/>
    </font>
    <font>
      <i/>
      <sz val="11"/>
      <color rgb="FF000000"/>
      <name val="Times New Roman"/>
      <family val="1"/>
    </font>
    <font>
      <sz val="10"/>
      <color rgb="FF000000"/>
      <name val="Calibri"/>
      <family val="2"/>
    </font>
    <font>
      <sz val="9"/>
      <color rgb="FF000000"/>
      <name val="Calibri"/>
      <family val="2"/>
    </font>
    <font>
      <sz val="9"/>
      <color indexed="81"/>
      <name val="Tahoma"/>
      <family val="2"/>
    </font>
    <font>
      <b/>
      <sz val="9"/>
      <color indexed="81"/>
      <name val="Tahoma"/>
      <family val="2"/>
    </font>
    <font>
      <sz val="8"/>
      <color theme="1" tint="0.249977111117893"/>
      <name val="Times New Roman"/>
      <family val="1"/>
    </font>
    <font>
      <sz val="10"/>
      <color theme="1" tint="0.249977111117893"/>
      <name val="Times New Roman"/>
      <family val="1"/>
    </font>
    <font>
      <sz val="9"/>
      <color rgb="FF000000"/>
      <name val="Times New Roman"/>
      <family val="1"/>
    </font>
    <font>
      <sz val="9"/>
      <color theme="1"/>
      <name val="Times New Roman"/>
      <family val="1"/>
    </font>
  </fonts>
  <fills count="14">
    <fill>
      <patternFill patternType="none"/>
    </fill>
    <fill>
      <patternFill patternType="gray125"/>
    </fill>
    <fill>
      <patternFill patternType="solid">
        <fgColor rgb="FFCCFFFF"/>
        <bgColor indexed="64"/>
      </patternFill>
    </fill>
    <fill>
      <patternFill patternType="solid">
        <fgColor rgb="FF538ED5"/>
        <bgColor indexed="64"/>
      </patternFill>
    </fill>
    <fill>
      <patternFill patternType="solid">
        <fgColor rgb="FFC0C0C0"/>
        <bgColor indexed="64"/>
      </patternFill>
    </fill>
    <fill>
      <patternFill patternType="solid">
        <fgColor rgb="FFD6E3BC"/>
        <bgColor indexed="64"/>
      </patternFill>
    </fill>
    <fill>
      <patternFill patternType="solid">
        <fgColor rgb="FFBFBFBF"/>
        <bgColor indexed="64"/>
      </patternFill>
    </fill>
    <fill>
      <patternFill patternType="solid">
        <fgColor indexed="65"/>
        <bgColor indexed="64"/>
      </patternFill>
    </fill>
    <fill>
      <patternFill patternType="solid">
        <fgColor rgb="FFCCCCCC"/>
        <bgColor indexed="64"/>
      </patternFill>
    </fill>
    <fill>
      <patternFill patternType="solid">
        <fgColor rgb="FFCCFFCC"/>
        <bgColor indexed="64"/>
      </patternFill>
    </fill>
    <fill>
      <patternFill patternType="solid">
        <fgColor theme="0" tint="-0.34998626667073579"/>
        <bgColor indexed="64"/>
      </patternFill>
    </fill>
    <fill>
      <patternFill patternType="solid">
        <fgColor rgb="FFD9D9D9"/>
        <bgColor indexed="64"/>
      </patternFill>
    </fill>
    <fill>
      <patternFill patternType="solid">
        <fgColor rgb="FF66FFFF"/>
        <bgColor indexed="64"/>
      </patternFill>
    </fill>
    <fill>
      <patternFill patternType="solid">
        <fgColor rgb="FFF2F2F2"/>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right style="medium">
        <color indexed="64"/>
      </right>
      <top style="medium">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29">
    <xf numFmtId="0" fontId="0" fillId="0" borderId="0" xfId="0"/>
    <xf numFmtId="0" fontId="2" fillId="0" borderId="0" xfId="0" applyFont="1" applyProtection="1">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3" fontId="3" fillId="0" borderId="1" xfId="0" applyNumberFormat="1"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2" fillId="0" borderId="1" xfId="0" applyFont="1" applyBorder="1" applyAlignment="1" applyProtection="1">
      <alignment wrapText="1"/>
      <protection locked="0"/>
    </xf>
    <xf numFmtId="0" fontId="3" fillId="0" borderId="1" xfId="0" applyFont="1" applyBorder="1" applyAlignment="1" applyProtection="1">
      <alignment wrapText="1"/>
      <protection locked="0"/>
    </xf>
    <xf numFmtId="0" fontId="2" fillId="0" borderId="1" xfId="0" applyFont="1" applyBorder="1" applyAlignment="1" applyProtection="1">
      <alignment horizontal="left" vertical="center"/>
      <protection locked="0"/>
    </xf>
    <xf numFmtId="3" fontId="2" fillId="0" borderId="1" xfId="0" applyNumberFormat="1" applyFont="1" applyBorder="1" applyProtection="1">
      <protection locked="0"/>
    </xf>
    <xf numFmtId="3" fontId="3" fillId="0" borderId="1" xfId="0" applyNumberFormat="1" applyFont="1" applyBorder="1" applyAlignment="1" applyProtection="1">
      <alignment horizontal="right" vertical="center"/>
    </xf>
    <xf numFmtId="0" fontId="1" fillId="0" borderId="0" xfId="0" applyFont="1" applyProtection="1">
      <protection locked="0"/>
    </xf>
    <xf numFmtId="0" fontId="1" fillId="0" borderId="0" xfId="0" applyFont="1" applyAlignment="1" applyProtection="1">
      <alignment horizontal="center" vertical="center"/>
      <protection locked="0"/>
    </xf>
    <xf numFmtId="3" fontId="1" fillId="0" borderId="0" xfId="0" applyNumberFormat="1" applyFont="1" applyProtection="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 fillId="0" borderId="1" xfId="0" applyFont="1" applyBorder="1" applyAlignment="1" applyProtection="1">
      <alignment horizontal="center"/>
      <protection locked="0"/>
    </xf>
    <xf numFmtId="0" fontId="4" fillId="0" borderId="1" xfId="0" applyFont="1" applyBorder="1" applyAlignment="1" applyProtection="1">
      <alignment wrapText="1"/>
      <protection locked="0"/>
    </xf>
    <xf numFmtId="3"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0" borderId="1" xfId="0" applyFont="1" applyBorder="1" applyProtection="1">
      <protection locked="0"/>
    </xf>
    <xf numFmtId="0" fontId="4" fillId="0" borderId="1" xfId="0" applyFont="1" applyBorder="1" applyProtection="1">
      <protection locked="0"/>
    </xf>
    <xf numFmtId="3" fontId="4" fillId="0" borderId="1" xfId="0" applyNumberFormat="1" applyFont="1" applyBorder="1" applyProtection="1"/>
    <xf numFmtId="0" fontId="1" fillId="0" borderId="1" xfId="0" applyFont="1" applyBorder="1" applyAlignment="1" applyProtection="1">
      <alignment wrapText="1"/>
      <protection locked="0"/>
    </xf>
    <xf numFmtId="3" fontId="1" fillId="0" borderId="1" xfId="0" applyNumberFormat="1" applyFont="1" applyBorder="1" applyAlignment="1" applyProtection="1">
      <alignment vertical="center"/>
      <protection locked="0"/>
    </xf>
    <xf numFmtId="0" fontId="1" fillId="0" borderId="1" xfId="0" applyFont="1" applyBorder="1"/>
    <xf numFmtId="3" fontId="1" fillId="0" borderId="1" xfId="0" applyNumberFormat="1" applyFont="1" applyBorder="1" applyAlignment="1" applyProtection="1">
      <alignment horizontal="right" vertical="center"/>
      <protection locked="0"/>
    </xf>
    <xf numFmtId="3" fontId="4" fillId="0" borderId="1" xfId="0" applyNumberFormat="1" applyFont="1" applyBorder="1" applyProtection="1">
      <protection locked="0"/>
    </xf>
    <xf numFmtId="0" fontId="4" fillId="0" borderId="1" xfId="0" applyFont="1" applyBorder="1" applyAlignment="1" applyProtection="1">
      <alignment vertical="center"/>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3" fontId="4" fillId="0" borderId="1" xfId="0" applyNumberFormat="1" applyFont="1" applyBorder="1" applyAlignment="1" applyProtection="1">
      <alignment horizontal="right" vertical="center"/>
    </xf>
    <xf numFmtId="3" fontId="4" fillId="0" borderId="1" xfId="0" applyNumberFormat="1" applyFont="1" applyBorder="1" applyAlignment="1" applyProtection="1">
      <alignment horizontal="right" vertical="center"/>
      <protection locked="0"/>
    </xf>
    <xf numFmtId="0" fontId="6" fillId="0" borderId="0" xfId="0" applyFont="1" applyProtection="1">
      <protection locked="0"/>
    </xf>
    <xf numFmtId="0" fontId="6" fillId="0" borderId="5"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6" fillId="0" borderId="1" xfId="0" applyFont="1" applyBorder="1" applyProtection="1">
      <protection locked="0"/>
    </xf>
    <xf numFmtId="0" fontId="5" fillId="0" borderId="1" xfId="0" applyFont="1" applyBorder="1" applyProtection="1">
      <protection locked="0"/>
    </xf>
    <xf numFmtId="0" fontId="6" fillId="0" borderId="1" xfId="0" applyFont="1" applyBorder="1" applyAlignment="1">
      <alignment horizontal="right" vertical="center" wrapText="1"/>
    </xf>
    <xf numFmtId="0" fontId="6" fillId="0" borderId="1" xfId="0" applyFont="1" applyBorder="1" applyAlignment="1">
      <alignment vertical="center" wrapText="1"/>
    </xf>
    <xf numFmtId="0" fontId="5" fillId="0" borderId="1" xfId="0" applyFont="1" applyBorder="1" applyAlignment="1">
      <alignment horizontal="right" vertical="center" wrapText="1"/>
    </xf>
    <xf numFmtId="0" fontId="5" fillId="0" borderId="1" xfId="0" applyFont="1" applyBorder="1" applyAlignment="1">
      <alignment vertical="center" wrapText="1"/>
    </xf>
    <xf numFmtId="0" fontId="6" fillId="0" borderId="6" xfId="0" applyFont="1" applyBorder="1" applyAlignment="1">
      <alignment vertical="center"/>
    </xf>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6" fillId="0" borderId="9" xfId="0" applyFont="1" applyBorder="1" applyAlignment="1">
      <alignment vertical="center"/>
    </xf>
    <xf numFmtId="3" fontId="6" fillId="0" borderId="10" xfId="0" applyNumberFormat="1" applyFont="1" applyBorder="1" applyAlignment="1">
      <alignment horizontal="right" vertical="center"/>
    </xf>
    <xf numFmtId="0" fontId="6" fillId="0" borderId="9" xfId="0" applyFont="1" applyBorder="1"/>
    <xf numFmtId="3" fontId="6" fillId="0" borderId="10" xfId="0" applyNumberFormat="1" applyFont="1" applyBorder="1"/>
    <xf numFmtId="0" fontId="1" fillId="0" borderId="12" xfId="0" applyFont="1" applyBorder="1" applyProtection="1">
      <protection locked="0"/>
    </xf>
    <xf numFmtId="0" fontId="1" fillId="0" borderId="13" xfId="0" applyFont="1" applyBorder="1" applyProtection="1">
      <protection locked="0"/>
    </xf>
    <xf numFmtId="0" fontId="6" fillId="0" borderId="13" xfId="0" applyFont="1" applyBorder="1" applyAlignment="1">
      <alignment vertical="center"/>
    </xf>
    <xf numFmtId="0" fontId="6" fillId="0" borderId="13" xfId="0" applyFont="1" applyBorder="1"/>
    <xf numFmtId="0" fontId="6" fillId="0" borderId="3" xfId="0" applyFont="1" applyBorder="1" applyAlignment="1">
      <alignment vertical="center" wrapText="1"/>
    </xf>
    <xf numFmtId="0" fontId="1" fillId="0" borderId="6" xfId="0" applyFont="1" applyBorder="1" applyProtection="1">
      <protection locked="0"/>
    </xf>
    <xf numFmtId="0" fontId="4" fillId="0" borderId="12" xfId="0" applyFont="1" applyBorder="1" applyProtection="1">
      <protection locked="0"/>
    </xf>
    <xf numFmtId="3" fontId="4" fillId="0" borderId="8" xfId="0" applyNumberFormat="1" applyFont="1" applyBorder="1" applyProtection="1">
      <protection locked="0"/>
    </xf>
    <xf numFmtId="0" fontId="5" fillId="0" borderId="13" xfId="0" applyFont="1" applyBorder="1" applyAlignment="1">
      <alignment vertical="center"/>
    </xf>
    <xf numFmtId="0" fontId="6" fillId="0" borderId="13" xfId="0" applyFont="1" applyBorder="1" applyAlignment="1">
      <alignment vertical="center" wrapText="1"/>
    </xf>
    <xf numFmtId="0" fontId="5" fillId="0" borderId="13" xfId="0" applyFont="1" applyBorder="1" applyAlignment="1">
      <alignment vertical="center" wrapText="1"/>
    </xf>
    <xf numFmtId="0" fontId="0" fillId="0" borderId="13" xfId="0" applyBorder="1" applyAlignment="1">
      <alignment vertical="top" wrapText="1"/>
    </xf>
    <xf numFmtId="0" fontId="6" fillId="0" borderId="14"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0" fillId="0" borderId="0" xfId="0" applyBorder="1" applyAlignment="1">
      <alignment vertical="top" wrapText="1"/>
    </xf>
    <xf numFmtId="0" fontId="5" fillId="0" borderId="11" xfId="0" applyFont="1" applyBorder="1" applyAlignment="1">
      <alignment vertical="center" wrapText="1"/>
    </xf>
    <xf numFmtId="0" fontId="5" fillId="0" borderId="17" xfId="0" applyFont="1" applyBorder="1" applyAlignment="1">
      <alignment vertical="center" wrapText="1"/>
    </xf>
    <xf numFmtId="3" fontId="6" fillId="0" borderId="12" xfId="0" applyNumberFormat="1" applyFont="1" applyBorder="1" applyAlignment="1">
      <alignment horizontal="right" vertical="center" wrapText="1"/>
    </xf>
    <xf numFmtId="3" fontId="6" fillId="0" borderId="13"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3" fontId="6" fillId="0" borderId="13" xfId="0" applyNumberFormat="1" applyFont="1" applyBorder="1" applyAlignment="1">
      <alignment vertical="center" wrapText="1"/>
    </xf>
    <xf numFmtId="3" fontId="5" fillId="0" borderId="13" xfId="0" applyNumberFormat="1" applyFont="1" applyBorder="1" applyAlignment="1">
      <alignment horizontal="right" vertical="center" wrapText="1"/>
    </xf>
    <xf numFmtId="3" fontId="0" fillId="0" borderId="13" xfId="0" applyNumberFormat="1" applyBorder="1" applyAlignment="1">
      <alignment vertical="top" wrapText="1"/>
    </xf>
    <xf numFmtId="3" fontId="5" fillId="0" borderId="14" xfId="0" applyNumberFormat="1" applyFont="1" applyBorder="1" applyAlignment="1">
      <alignment horizontal="right" vertical="center" wrapText="1"/>
    </xf>
    <xf numFmtId="3" fontId="6" fillId="0" borderId="13" xfId="0" applyNumberFormat="1" applyFont="1" applyBorder="1" applyAlignment="1">
      <alignment vertical="top" wrapText="1"/>
    </xf>
    <xf numFmtId="3" fontId="6" fillId="0" borderId="1" xfId="0" applyNumberFormat="1" applyFont="1" applyBorder="1" applyAlignment="1">
      <alignment horizontal="right"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vertical="center"/>
    </xf>
    <xf numFmtId="3" fontId="8" fillId="3" borderId="1" xfId="0" applyNumberFormat="1" applyFont="1" applyFill="1" applyBorder="1" applyAlignment="1">
      <alignment horizontal="right" vertical="center" wrapText="1"/>
    </xf>
    <xf numFmtId="0" fontId="7" fillId="4" borderId="1" xfId="0" applyFont="1" applyFill="1" applyBorder="1" applyAlignment="1">
      <alignment horizontal="center" vertical="center"/>
    </xf>
    <xf numFmtId="0" fontId="7" fillId="4" borderId="1" xfId="0" applyFont="1" applyFill="1" applyBorder="1" applyAlignment="1">
      <alignment vertical="center"/>
    </xf>
    <xf numFmtId="0" fontId="8" fillId="0" borderId="1" xfId="0" applyFont="1" applyBorder="1" applyAlignment="1">
      <alignment vertical="center"/>
    </xf>
    <xf numFmtId="3" fontId="8" fillId="0" borderId="1" xfId="0" applyNumberFormat="1" applyFont="1" applyBorder="1" applyAlignment="1">
      <alignment horizontal="right" vertical="center" wrapText="1"/>
    </xf>
    <xf numFmtId="0" fontId="7" fillId="6" borderId="1" xfId="0" applyFont="1" applyFill="1" applyBorder="1" applyAlignment="1">
      <alignment horizontal="center" vertical="center"/>
    </xf>
    <xf numFmtId="0" fontId="7" fillId="6" borderId="1" xfId="0" applyFont="1" applyFill="1" applyBorder="1" applyAlignment="1">
      <alignment vertical="center"/>
    </xf>
    <xf numFmtId="0" fontId="8" fillId="7" borderId="1" xfId="0" applyFont="1" applyFill="1" applyBorder="1" applyAlignment="1">
      <alignment horizontal="center" vertical="center"/>
    </xf>
    <xf numFmtId="0" fontId="8" fillId="7" borderId="1" xfId="0" applyFont="1" applyFill="1" applyBorder="1" applyAlignment="1">
      <alignment vertical="center"/>
    </xf>
    <xf numFmtId="0" fontId="6" fillId="5" borderId="1" xfId="0" applyFont="1" applyFill="1" applyBorder="1"/>
    <xf numFmtId="0" fontId="7" fillId="5" borderId="1" xfId="0" applyFont="1" applyFill="1" applyBorder="1" applyAlignment="1">
      <alignment vertical="center"/>
    </xf>
    <xf numFmtId="0" fontId="7" fillId="8" borderId="1" xfId="0" applyFont="1" applyFill="1" applyBorder="1" applyAlignment="1">
      <alignment horizontal="center" vertical="center"/>
    </xf>
    <xf numFmtId="0" fontId="7" fillId="8" borderId="1" xfId="0" applyFont="1" applyFill="1" applyBorder="1" applyAlignment="1">
      <alignment vertical="center"/>
    </xf>
    <xf numFmtId="3" fontId="7" fillId="4" borderId="1" xfId="0" applyNumberFormat="1" applyFont="1" applyFill="1" applyBorder="1" applyAlignment="1">
      <alignment horizontal="right" vertical="center" wrapText="1"/>
    </xf>
    <xf numFmtId="3" fontId="6" fillId="0" borderId="1" xfId="0" applyNumberFormat="1" applyFont="1" applyBorder="1" applyAlignment="1">
      <alignment vertical="center" wrapText="1"/>
    </xf>
    <xf numFmtId="3" fontId="6" fillId="4" borderId="1" xfId="0" applyNumberFormat="1" applyFont="1" applyFill="1" applyBorder="1" applyAlignment="1">
      <alignment vertical="center" wrapText="1"/>
    </xf>
    <xf numFmtId="3" fontId="7" fillId="8" borderId="1" xfId="0" applyNumberFormat="1" applyFont="1" applyFill="1" applyBorder="1" applyAlignment="1">
      <alignment horizontal="right" vertical="center" wrapText="1"/>
    </xf>
    <xf numFmtId="3" fontId="6" fillId="8" borderId="1" xfId="0" applyNumberFormat="1" applyFont="1" applyFill="1" applyBorder="1" applyAlignment="1">
      <alignment vertical="center" wrapText="1"/>
    </xf>
    <xf numFmtId="3" fontId="8" fillId="7" borderId="1" xfId="0" applyNumberFormat="1" applyFont="1" applyFill="1" applyBorder="1" applyAlignment="1">
      <alignment horizontal="right" vertical="center" wrapText="1"/>
    </xf>
    <xf numFmtId="3" fontId="6" fillId="7" borderId="1" xfId="0" applyNumberFormat="1" applyFont="1" applyFill="1" applyBorder="1" applyAlignment="1">
      <alignment vertical="center" wrapText="1"/>
    </xf>
    <xf numFmtId="3" fontId="7" fillId="6" borderId="1" xfId="0" applyNumberFormat="1" applyFont="1" applyFill="1" applyBorder="1" applyAlignment="1">
      <alignment horizontal="right" vertical="center" wrapText="1"/>
    </xf>
    <xf numFmtId="3" fontId="6" fillId="6" borderId="1" xfId="0" applyNumberFormat="1" applyFont="1" applyFill="1" applyBorder="1" applyAlignment="1">
      <alignment vertical="center" wrapText="1"/>
    </xf>
    <xf numFmtId="3" fontId="7" fillId="5" borderId="1" xfId="0" applyNumberFormat="1" applyFont="1" applyFill="1" applyBorder="1" applyAlignment="1">
      <alignment horizontal="right"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9" xfId="0" applyFont="1" applyBorder="1" applyAlignment="1">
      <alignment horizontal="center" vertical="center" wrapText="1"/>
    </xf>
    <xf numFmtId="0" fontId="7" fillId="4" borderId="18" xfId="0" applyFont="1" applyFill="1" applyBorder="1" applyAlignment="1">
      <alignment vertical="center"/>
    </xf>
    <xf numFmtId="0" fontId="9" fillId="4" borderId="19" xfId="0" applyFont="1" applyFill="1" applyBorder="1" applyAlignment="1">
      <alignment vertical="center"/>
    </xf>
    <xf numFmtId="3" fontId="7" fillId="4" borderId="19" xfId="0" applyNumberFormat="1" applyFont="1" applyFill="1" applyBorder="1" applyAlignment="1">
      <alignment horizontal="center" vertical="center" wrapText="1"/>
    </xf>
    <xf numFmtId="0" fontId="8" fillId="0" borderId="19" xfId="0" applyFont="1" applyBorder="1" applyAlignment="1">
      <alignment vertical="center" wrapText="1"/>
    </xf>
    <xf numFmtId="3" fontId="8" fillId="0" borderId="19" xfId="0" applyNumberFormat="1" applyFont="1" applyBorder="1" applyAlignment="1">
      <alignment horizontal="center" vertical="center" wrapText="1"/>
    </xf>
    <xf numFmtId="0" fontId="7" fillId="4" borderId="19" xfId="0" applyFont="1" applyFill="1" applyBorder="1" applyAlignment="1">
      <alignment vertical="center" wrapText="1"/>
    </xf>
    <xf numFmtId="0" fontId="8" fillId="0" borderId="18" xfId="0" applyFont="1" applyBorder="1" applyAlignment="1">
      <alignment horizontal="right" vertical="center"/>
    </xf>
    <xf numFmtId="0" fontId="10" fillId="0" borderId="19" xfId="0" applyFont="1" applyBorder="1" applyAlignment="1">
      <alignment vertical="center" wrapText="1"/>
    </xf>
    <xf numFmtId="0" fontId="9" fillId="4" borderId="19" xfId="0" applyFont="1" applyFill="1" applyBorder="1" applyAlignment="1">
      <alignment vertical="center" wrapText="1"/>
    </xf>
    <xf numFmtId="0" fontId="7" fillId="6" borderId="18" xfId="0" applyFont="1" applyFill="1" applyBorder="1" applyAlignment="1">
      <alignment vertical="center"/>
    </xf>
    <xf numFmtId="0" fontId="9" fillId="6" borderId="19" xfId="0" applyFont="1" applyFill="1" applyBorder="1" applyAlignment="1">
      <alignment vertical="center" wrapText="1"/>
    </xf>
    <xf numFmtId="0" fontId="7" fillId="4" borderId="18" xfId="0" applyFont="1" applyFill="1" applyBorder="1" applyAlignment="1">
      <alignment vertical="center" wrapText="1"/>
    </xf>
    <xf numFmtId="0" fontId="8" fillId="9" borderId="18" xfId="0" applyFont="1" applyFill="1" applyBorder="1" applyAlignment="1">
      <alignment horizontal="center" vertical="center"/>
    </xf>
    <xf numFmtId="0" fontId="7" fillId="9" borderId="19" xfId="0" applyFont="1" applyFill="1" applyBorder="1" applyAlignment="1">
      <alignment horizontal="center" vertical="center"/>
    </xf>
    <xf numFmtId="3" fontId="7" fillId="9" borderId="19" xfId="0" applyNumberFormat="1" applyFont="1" applyFill="1" applyBorder="1" applyAlignment="1">
      <alignment horizontal="center" vertical="center" wrapText="1"/>
    </xf>
    <xf numFmtId="3" fontId="6" fillId="0" borderId="19" xfId="0" applyNumberFormat="1" applyFont="1" applyBorder="1" applyAlignment="1">
      <alignment vertical="center" wrapText="1"/>
    </xf>
    <xf numFmtId="3" fontId="7" fillId="6" borderId="19" xfId="0" applyNumberFormat="1" applyFont="1" applyFill="1" applyBorder="1" applyAlignment="1">
      <alignment horizontal="center" vertical="center" wrapText="1"/>
    </xf>
    <xf numFmtId="3" fontId="6" fillId="6" borderId="19" xfId="0" applyNumberFormat="1" applyFont="1" applyFill="1" applyBorder="1" applyAlignment="1">
      <alignment vertical="center" wrapText="1"/>
    </xf>
    <xf numFmtId="0" fontId="7" fillId="10" borderId="18" xfId="0" applyFont="1" applyFill="1" applyBorder="1" applyAlignment="1">
      <alignment horizontal="center" vertical="center"/>
    </xf>
    <xf numFmtId="0" fontId="7" fillId="10" borderId="19" xfId="0" applyFont="1" applyFill="1" applyBorder="1" applyAlignment="1">
      <alignment vertical="center" wrapText="1"/>
    </xf>
    <xf numFmtId="3" fontId="7" fillId="10" borderId="19" xfId="0" applyNumberFormat="1" applyFont="1" applyFill="1" applyBorder="1" applyAlignment="1">
      <alignment horizontal="center" vertical="center" wrapText="1"/>
    </xf>
    <xf numFmtId="3" fontId="6" fillId="10" borderId="19" xfId="0" applyNumberFormat="1" applyFont="1" applyFill="1" applyBorder="1" applyAlignment="1">
      <alignment vertical="center" wrapText="1"/>
    </xf>
    <xf numFmtId="0" fontId="6" fillId="0" borderId="5" xfId="0" applyFont="1" applyBorder="1" applyAlignment="1">
      <alignment horizontal="center" vertical="center" wrapText="1"/>
    </xf>
    <xf numFmtId="0" fontId="11" fillId="0" borderId="5" xfId="0" applyFont="1" applyBorder="1" applyAlignment="1">
      <alignment vertical="center" wrapText="1"/>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6" fillId="12" borderId="5" xfId="0" applyFont="1" applyFill="1" applyBorder="1" applyAlignment="1">
      <alignment vertical="center" wrapText="1"/>
    </xf>
    <xf numFmtId="0" fontId="6" fillId="12" borderId="5" xfId="0" applyFont="1" applyFill="1" applyBorder="1" applyAlignment="1">
      <alignment horizontal="center" vertical="center" wrapText="1"/>
    </xf>
    <xf numFmtId="0" fontId="5" fillId="12" borderId="3" xfId="0" applyFont="1" applyFill="1" applyBorder="1" applyAlignment="1">
      <alignment vertical="center" wrapText="1"/>
    </xf>
    <xf numFmtId="0" fontId="18" fillId="0" borderId="5" xfId="0" applyFont="1" applyBorder="1" applyAlignment="1">
      <alignment vertical="center" wrapText="1"/>
    </xf>
    <xf numFmtId="0" fontId="5" fillId="13" borderId="3" xfId="0" applyFont="1" applyFill="1" applyBorder="1" applyAlignment="1">
      <alignment horizontal="right" vertical="center" wrapText="1"/>
    </xf>
    <xf numFmtId="0" fontId="5" fillId="13" borderId="5" xfId="0" applyFont="1" applyFill="1" applyBorder="1" applyAlignment="1">
      <alignment vertical="center" wrapText="1"/>
    </xf>
    <xf numFmtId="3" fontId="6" fillId="0" borderId="5" xfId="0" applyNumberFormat="1" applyFont="1" applyBorder="1" applyAlignment="1">
      <alignment vertical="center" wrapText="1"/>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center" vertical="center"/>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6" fillId="0" borderId="1" xfId="0" applyFont="1" applyBorder="1" applyAlignment="1">
      <alignment vertical="center"/>
    </xf>
    <xf numFmtId="3" fontId="6" fillId="0" borderId="1" xfId="0" applyNumberFormat="1" applyFont="1" applyBorder="1" applyAlignment="1">
      <alignment vertical="center"/>
    </xf>
    <xf numFmtId="0" fontId="14" fillId="0" borderId="1" xfId="0" applyFont="1" applyBorder="1" applyAlignment="1">
      <alignment horizontal="center" vertical="center"/>
    </xf>
    <xf numFmtId="0" fontId="13" fillId="0" borderId="1" xfId="0" applyFont="1" applyBorder="1" applyAlignment="1">
      <alignment vertical="center" wrapText="1"/>
    </xf>
    <xf numFmtId="0" fontId="11" fillId="0" borderId="1" xfId="0" applyFont="1" applyBorder="1" applyAlignment="1">
      <alignment vertical="center"/>
    </xf>
    <xf numFmtId="0" fontId="6"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5" fillId="0" borderId="1" xfId="0" applyFont="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vertical="center" wrapText="1"/>
    </xf>
    <xf numFmtId="0" fontId="16" fillId="0" borderId="1" xfId="0" applyFont="1" applyBorder="1" applyAlignment="1">
      <alignment horizontal="center" vertical="center"/>
    </xf>
    <xf numFmtId="0" fontId="1" fillId="0" borderId="1" xfId="0" applyFont="1" applyBorder="1" applyAlignment="1">
      <alignment horizontal="center" vertical="center" wrapText="1"/>
    </xf>
    <xf numFmtId="0" fontId="16" fillId="0" borderId="1" xfId="0" applyFont="1" applyBorder="1" applyAlignment="1">
      <alignment vertical="center" wrapText="1"/>
    </xf>
    <xf numFmtId="3" fontId="16" fillId="0" borderId="1" xfId="0" applyNumberFormat="1" applyFont="1" applyBorder="1" applyAlignment="1">
      <alignment horizontal="right" vertical="center"/>
    </xf>
    <xf numFmtId="0" fontId="1" fillId="0" borderId="1" xfId="0" applyFont="1" applyBorder="1" applyAlignment="1">
      <alignment vertical="center" wrapText="1"/>
    </xf>
    <xf numFmtId="0" fontId="15" fillId="0" borderId="1" xfId="0" applyFont="1" applyBorder="1" applyAlignment="1">
      <alignment vertical="center" wrapText="1"/>
    </xf>
    <xf numFmtId="0" fontId="6" fillId="0" borderId="1" xfId="0" applyFont="1" applyBorder="1" applyAlignment="1">
      <alignment vertical="top"/>
    </xf>
    <xf numFmtId="0" fontId="6" fillId="0" borderId="1" xfId="0" applyFont="1" applyBorder="1" applyAlignment="1">
      <alignment horizontal="center" vertical="center"/>
    </xf>
    <xf numFmtId="3" fontId="12" fillId="0" borderId="1" xfId="0" applyNumberFormat="1" applyFont="1" applyBorder="1" applyAlignment="1">
      <alignment horizontal="right" vertical="center" wrapText="1"/>
    </xf>
    <xf numFmtId="3" fontId="12" fillId="0" borderId="1" xfId="0" applyNumberFormat="1" applyFont="1" applyBorder="1" applyAlignment="1">
      <alignment vertical="center"/>
    </xf>
    <xf numFmtId="49" fontId="12" fillId="0" borderId="1" xfId="0" applyNumberFormat="1" applyFont="1" applyBorder="1" applyAlignment="1">
      <alignment vertical="center"/>
    </xf>
    <xf numFmtId="3" fontId="6" fillId="12" borderId="5" xfId="0" applyNumberFormat="1" applyFont="1" applyFill="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5" xfId="0" applyNumberFormat="1" applyFont="1" applyFill="1" applyBorder="1" applyAlignment="1">
      <alignment horizontal="center" vertical="center" wrapText="1"/>
    </xf>
    <xf numFmtId="3" fontId="5" fillId="13" borderId="5" xfId="0" applyNumberFormat="1" applyFont="1" applyFill="1" applyBorder="1" applyAlignment="1">
      <alignment vertical="center" wrapText="1"/>
    </xf>
    <xf numFmtId="0" fontId="6"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12" fillId="0" borderId="1" xfId="0" applyNumberFormat="1" applyFont="1" applyBorder="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11" fillId="0" borderId="1" xfId="0" applyFont="1" applyBorder="1" applyAlignment="1">
      <alignment horizontal="center" vertical="center"/>
    </xf>
    <xf numFmtId="0" fontId="12" fillId="0" borderId="1" xfId="0" applyFont="1" applyBorder="1" applyAlignment="1">
      <alignment vertical="center"/>
    </xf>
    <xf numFmtId="0" fontId="6" fillId="0" borderId="1" xfId="0" applyFont="1" applyBorder="1"/>
    <xf numFmtId="0" fontId="12" fillId="0" borderId="1" xfId="0" applyFont="1" applyBorder="1" applyAlignment="1">
      <alignment horizontal="center" vertical="center"/>
    </xf>
    <xf numFmtId="0" fontId="5" fillId="0" borderId="1" xfId="0" applyFont="1" applyBorder="1" applyAlignment="1">
      <alignment vertical="center" wrapText="1"/>
    </xf>
    <xf numFmtId="3" fontId="6" fillId="0" borderId="1" xfId="0" applyNumberFormat="1" applyFont="1" applyBorder="1" applyAlignment="1">
      <alignment horizontal="right"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0" fontId="11"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6" fillId="0" borderId="1" xfId="0" applyFont="1" applyBorder="1" applyAlignment="1">
      <alignment vertical="center" wrapText="1"/>
    </xf>
    <xf numFmtId="3" fontId="5" fillId="0" borderId="1" xfId="0" applyNumberFormat="1" applyFont="1" applyBorder="1" applyAlignment="1">
      <alignment horizontal="right"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12" fillId="0" borderId="1" xfId="0" applyFont="1" applyBorder="1" applyAlignment="1">
      <alignment vertical="center"/>
    </xf>
    <xf numFmtId="0" fontId="11"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3" fontId="6" fillId="0" borderId="1" xfId="0" applyNumberFormat="1" applyFont="1" applyBorder="1" applyAlignment="1">
      <alignment horizontal="right" vertical="center" wrapText="1"/>
    </xf>
    <xf numFmtId="0" fontId="6" fillId="0" borderId="3" xfId="0" applyFont="1" applyBorder="1" applyAlignment="1">
      <alignment vertical="center" wrapText="1"/>
    </xf>
    <xf numFmtId="0" fontId="11" fillId="0" borderId="3" xfId="0" applyFont="1" applyBorder="1" applyAlignment="1">
      <alignment vertical="center" wrapText="1"/>
    </xf>
    <xf numFmtId="0" fontId="18" fillId="0" borderId="3" xfId="0" applyFont="1" applyBorder="1" applyAlignment="1">
      <alignment vertical="center" wrapText="1"/>
    </xf>
    <xf numFmtId="49" fontId="12" fillId="0" borderId="1" xfId="0" applyNumberFormat="1" applyFont="1" applyBorder="1" applyAlignment="1">
      <alignment horizontal="right" vertical="center"/>
    </xf>
    <xf numFmtId="0" fontId="8" fillId="0" borderId="18" xfId="0" applyFont="1" applyFill="1" applyBorder="1" applyAlignment="1">
      <alignment horizontal="center" vertical="center"/>
    </xf>
    <xf numFmtId="0" fontId="8" fillId="0" borderId="19" xfId="0" applyFont="1" applyFill="1" applyBorder="1" applyAlignment="1">
      <alignment vertical="center" wrapText="1"/>
    </xf>
    <xf numFmtId="3" fontId="8" fillId="0" borderId="19" xfId="0" applyNumberFormat="1" applyFont="1" applyFill="1" applyBorder="1" applyAlignment="1">
      <alignment horizontal="center" vertical="center" wrapText="1"/>
    </xf>
    <xf numFmtId="3" fontId="6" fillId="0" borderId="19" xfId="0" applyNumberFormat="1" applyFont="1" applyFill="1" applyBorder="1" applyAlignment="1">
      <alignment vertical="center" wrapText="1"/>
    </xf>
    <xf numFmtId="3" fontId="5" fillId="0" borderId="1" xfId="0" applyNumberFormat="1" applyFont="1" applyBorder="1" applyAlignment="1">
      <alignment vertical="center"/>
    </xf>
    <xf numFmtId="49" fontId="6" fillId="0" borderId="1" xfId="0" applyNumberFormat="1" applyFont="1" applyBorder="1" applyAlignment="1">
      <alignment horizontal="center" vertical="center" wrapText="1"/>
    </xf>
    <xf numFmtId="3" fontId="5" fillId="0" borderId="1" xfId="0" applyNumberFormat="1"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6" fillId="0" borderId="12" xfId="0" applyFont="1" applyBorder="1" applyAlignment="1">
      <alignment vertical="center"/>
    </xf>
    <xf numFmtId="0" fontId="12" fillId="0" borderId="12" xfId="0" applyFont="1" applyBorder="1" applyAlignment="1">
      <alignment vertical="center" wrapText="1"/>
    </xf>
    <xf numFmtId="3" fontId="12" fillId="0" borderId="12" xfId="0" applyNumberFormat="1" applyFont="1" applyBorder="1" applyAlignment="1">
      <alignment horizontal="right" vertical="center"/>
    </xf>
    <xf numFmtId="3" fontId="6" fillId="0" borderId="12" xfId="0" applyNumberFormat="1" applyFont="1" applyBorder="1" applyAlignment="1">
      <alignment vertical="center"/>
    </xf>
    <xf numFmtId="49" fontId="1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3" fontId="15" fillId="0" borderId="1" xfId="0" applyNumberFormat="1" applyFont="1" applyBorder="1" applyAlignment="1">
      <alignment horizontal="right" vertical="center"/>
    </xf>
    <xf numFmtId="0" fontId="6" fillId="0" borderId="15" xfId="0" applyFont="1" applyBorder="1" applyAlignment="1">
      <alignment vertical="center" wrapText="1"/>
    </xf>
    <xf numFmtId="0" fontId="6" fillId="0" borderId="3" xfId="0" applyFont="1" applyBorder="1" applyAlignment="1">
      <alignment vertical="center" wrapText="1"/>
    </xf>
    <xf numFmtId="3" fontId="6" fillId="0" borderId="15" xfId="0" applyNumberFormat="1" applyFont="1" applyBorder="1" applyAlignment="1">
      <alignment vertical="center" wrapText="1"/>
    </xf>
    <xf numFmtId="0" fontId="11" fillId="0" borderId="15" xfId="0" applyFont="1" applyBorder="1" applyAlignment="1">
      <alignment vertical="center" wrapText="1"/>
    </xf>
    <xf numFmtId="0" fontId="6" fillId="0" borderId="3" xfId="0" applyFont="1" applyBorder="1" applyAlignment="1">
      <alignment horizontal="justify" vertical="center" wrapText="1"/>
    </xf>
    <xf numFmtId="0" fontId="0" fillId="0" borderId="10" xfId="0" applyBorder="1"/>
    <xf numFmtId="0" fontId="12" fillId="0" borderId="1" xfId="0" applyFont="1"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vertical="center" textRotation="90"/>
    </xf>
    <xf numFmtId="0" fontId="12" fillId="0" borderId="1" xfId="0" applyFont="1" applyBorder="1" applyAlignment="1">
      <alignment horizontal="left" vertical="center" wrapText="1"/>
    </xf>
    <xf numFmtId="3" fontId="6" fillId="0" borderId="1" xfId="0" applyNumberFormat="1" applyFont="1" applyBorder="1" applyAlignment="1">
      <alignment horizontal="right" vertical="center"/>
    </xf>
    <xf numFmtId="3" fontId="6" fillId="0" borderId="1" xfId="0" applyNumberFormat="1" applyFont="1" applyBorder="1"/>
    <xf numFmtId="0" fontId="14" fillId="0" borderId="1" xfId="0" applyFont="1" applyBorder="1" applyAlignment="1">
      <alignment vertical="center"/>
    </xf>
    <xf numFmtId="3" fontId="5" fillId="0" borderId="1" xfId="0" applyNumberFormat="1" applyFont="1" applyBorder="1" applyAlignment="1">
      <alignment vertical="top"/>
    </xf>
    <xf numFmtId="0" fontId="6" fillId="0" borderId="1" xfId="0" applyFont="1" applyBorder="1" applyAlignment="1">
      <alignment vertical="center" textRotation="90" wrapText="1"/>
    </xf>
    <xf numFmtId="0" fontId="14" fillId="0" borderId="1" xfId="0" applyFont="1" applyBorder="1" applyAlignment="1">
      <alignment vertical="center" wrapText="1"/>
    </xf>
    <xf numFmtId="3" fontId="6" fillId="0" borderId="1" xfId="0" applyNumberFormat="1" applyFont="1" applyBorder="1" applyAlignment="1">
      <alignment vertical="top" wrapText="1"/>
    </xf>
    <xf numFmtId="3" fontId="5" fillId="0" borderId="1" xfId="0" applyNumberFormat="1" applyFont="1" applyBorder="1" applyAlignment="1">
      <alignment vertical="top" wrapText="1"/>
    </xf>
    <xf numFmtId="3" fontId="11" fillId="0" borderId="1" xfId="0" applyNumberFormat="1" applyFont="1" applyBorder="1" applyAlignment="1">
      <alignment horizontal="right" vertical="center" wrapText="1"/>
    </xf>
    <xf numFmtId="0" fontId="5" fillId="0" borderId="1" xfId="0" applyFont="1" applyFill="1" applyBorder="1" applyAlignment="1">
      <alignment horizontal="center" vertical="center"/>
    </xf>
    <xf numFmtId="0" fontId="6" fillId="0" borderId="1" xfId="0"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wrapText="1"/>
    </xf>
    <xf numFmtId="3" fontId="6" fillId="0" borderId="1" xfId="0" applyNumberFormat="1" applyFont="1" applyFill="1" applyBorder="1" applyAlignment="1">
      <alignment horizontal="right" vertical="center"/>
    </xf>
    <xf numFmtId="3" fontId="11" fillId="0" borderId="1" xfId="0" applyNumberFormat="1" applyFont="1" applyFill="1" applyBorder="1" applyAlignment="1">
      <alignment vertical="center"/>
    </xf>
    <xf numFmtId="3" fontId="5" fillId="0" borderId="1" xfId="0" applyNumberFormat="1" applyFont="1" applyBorder="1" applyAlignment="1">
      <alignment horizontal="right" vertical="center"/>
    </xf>
    <xf numFmtId="3" fontId="6" fillId="0" borderId="1" xfId="0" applyNumberFormat="1" applyFont="1" applyFill="1" applyBorder="1" applyAlignment="1">
      <alignment horizontal="center" vertical="center"/>
    </xf>
    <xf numFmtId="49" fontId="12" fillId="0" borderId="1" xfId="0" applyNumberFormat="1" applyFont="1" applyBorder="1" applyAlignment="1">
      <alignment vertical="center" wrapText="1"/>
    </xf>
    <xf numFmtId="3" fontId="6" fillId="0" borderId="1" xfId="0" applyNumberFormat="1" applyFont="1" applyBorder="1" applyAlignment="1">
      <alignment vertical="top"/>
    </xf>
    <xf numFmtId="0" fontId="13" fillId="0" borderId="1" xfId="0" applyFont="1" applyBorder="1" applyAlignment="1">
      <alignment horizontal="center" vertical="center"/>
    </xf>
    <xf numFmtId="49" fontId="5"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textRotation="90"/>
    </xf>
    <xf numFmtId="0" fontId="4" fillId="0" borderId="1" xfId="0" applyFont="1" applyBorder="1" applyAlignment="1">
      <alignment horizontal="center" vertical="center"/>
    </xf>
    <xf numFmtId="3"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vertical="center"/>
    </xf>
    <xf numFmtId="49" fontId="6" fillId="0" borderId="1" xfId="0" applyNumberFormat="1" applyFont="1" applyBorder="1" applyAlignment="1">
      <alignment vertical="center" wrapText="1"/>
    </xf>
    <xf numFmtId="0" fontId="5" fillId="12" borderId="2" xfId="0" applyFont="1" applyFill="1" applyBorder="1" applyAlignment="1">
      <alignment vertical="center" wrapText="1"/>
    </xf>
    <xf numFmtId="49" fontId="5" fillId="12" borderId="2" xfId="0" applyNumberFormat="1" applyFont="1" applyFill="1" applyBorder="1" applyAlignment="1">
      <alignment vertical="center" wrapText="1"/>
    </xf>
    <xf numFmtId="0" fontId="6" fillId="0" borderId="2" xfId="0" applyFont="1" applyBorder="1" applyAlignment="1">
      <alignment vertical="center" wrapText="1"/>
    </xf>
    <xf numFmtId="0" fontId="11" fillId="0" borderId="2" xfId="0" applyFont="1" applyBorder="1" applyAlignment="1">
      <alignment vertical="center" wrapText="1"/>
    </xf>
    <xf numFmtId="3" fontId="6" fillId="0" borderId="2" xfId="0" applyNumberFormat="1" applyFont="1" applyBorder="1" applyAlignment="1">
      <alignment vertical="center" wrapText="1"/>
    </xf>
    <xf numFmtId="3" fontId="6" fillId="0" borderId="2" xfId="0" applyNumberFormat="1" applyFont="1" applyBorder="1"/>
    <xf numFmtId="0" fontId="6" fillId="0" borderId="2" xfId="0" applyFont="1" applyBorder="1" applyAlignment="1">
      <alignment wrapText="1"/>
    </xf>
    <xf numFmtId="0" fontId="6" fillId="12" borderId="3" xfId="0" applyFont="1" applyFill="1" applyBorder="1" applyAlignment="1">
      <alignment vertical="center" wrapText="1"/>
    </xf>
    <xf numFmtId="49" fontId="5" fillId="12" borderId="5" xfId="0" applyNumberFormat="1" applyFont="1" applyFill="1" applyBorder="1" applyAlignment="1">
      <alignment vertical="center" wrapText="1"/>
    </xf>
    <xf numFmtId="49" fontId="11" fillId="0" borderId="5" xfId="0" applyNumberFormat="1" applyFont="1" applyBorder="1" applyAlignment="1">
      <alignment horizontal="justify" vertical="center" wrapText="1"/>
    </xf>
    <xf numFmtId="49" fontId="6" fillId="0" borderId="5" xfId="0" applyNumberFormat="1" applyFont="1" applyBorder="1" applyAlignment="1">
      <alignment vertical="center" wrapText="1"/>
    </xf>
    <xf numFmtId="49" fontId="11" fillId="0" borderId="5" xfId="0" applyNumberFormat="1" applyFont="1" applyBorder="1" applyAlignment="1">
      <alignment vertical="center" wrapText="1"/>
    </xf>
    <xf numFmtId="0" fontId="6" fillId="0" borderId="2" xfId="0" applyFont="1" applyBorder="1" applyAlignment="1">
      <alignment horizontal="justify" vertical="center" wrapText="1"/>
    </xf>
    <xf numFmtId="49" fontId="11" fillId="0" borderId="15" xfId="0" applyNumberFormat="1" applyFont="1" applyBorder="1" applyAlignment="1">
      <alignment vertical="center" wrapText="1"/>
    </xf>
    <xf numFmtId="49" fontId="11" fillId="0" borderId="2" xfId="0" applyNumberFormat="1" applyFont="1" applyBorder="1" applyAlignment="1">
      <alignment vertical="center" wrapText="1"/>
    </xf>
    <xf numFmtId="3" fontId="6" fillId="0" borderId="4" xfId="0" applyNumberFormat="1" applyFont="1" applyBorder="1" applyAlignment="1">
      <alignment vertical="center" wrapText="1"/>
    </xf>
    <xf numFmtId="49" fontId="11" fillId="0" borderId="20" xfId="0" applyNumberFormat="1"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3" fontId="6" fillId="0" borderId="20" xfId="0" applyNumberFormat="1" applyFont="1" applyBorder="1" applyAlignment="1">
      <alignment vertical="center" wrapText="1"/>
    </xf>
    <xf numFmtId="0" fontId="18" fillId="0" borderId="2" xfId="0" applyFont="1" applyBorder="1" applyAlignment="1">
      <alignment vertical="center" wrapText="1"/>
    </xf>
    <xf numFmtId="0" fontId="2" fillId="0" borderId="0" xfId="0" applyFont="1" applyAlignment="1" applyProtection="1">
      <alignment horizontal="left" vertical="top" wrapText="1"/>
      <protection locked="0"/>
    </xf>
    <xf numFmtId="3" fontId="5" fillId="0" borderId="1" xfId="0" applyNumberFormat="1" applyFont="1" applyBorder="1" applyAlignment="1">
      <alignment horizontal="right" vertical="top" wrapText="1"/>
    </xf>
    <xf numFmtId="49" fontId="11" fillId="12" borderId="5" xfId="0" applyNumberFormat="1" applyFont="1" applyFill="1" applyBorder="1" applyAlignment="1">
      <alignment vertical="center" wrapText="1"/>
    </xf>
    <xf numFmtId="0" fontId="18" fillId="12" borderId="5" xfId="0" applyFont="1" applyFill="1" applyBorder="1" applyAlignment="1">
      <alignment vertical="center" wrapText="1"/>
    </xf>
    <xf numFmtId="3" fontId="6" fillId="12" borderId="5" xfId="0" applyNumberFormat="1" applyFont="1" applyFill="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6" fillId="0" borderId="1" xfId="0" applyFont="1" applyBorder="1" applyAlignment="1">
      <alignment vertical="center"/>
    </xf>
    <xf numFmtId="0" fontId="12" fillId="0" borderId="1" xfId="0" applyFont="1" applyBorder="1" applyAlignment="1">
      <alignment horizontal="center" vertical="center"/>
    </xf>
    <xf numFmtId="3" fontId="11" fillId="0" borderId="1" xfId="0" applyNumberFormat="1" applyFont="1" applyBorder="1" applyAlignment="1">
      <alignment horizontal="right" vertical="center"/>
    </xf>
    <xf numFmtId="3" fontId="0" fillId="0" borderId="0" xfId="0" applyNumberFormat="1"/>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3" fontId="11" fillId="0" borderId="1" xfId="0" applyNumberFormat="1" applyFont="1" applyBorder="1" applyAlignment="1">
      <alignment horizontal="right" vertical="center"/>
    </xf>
    <xf numFmtId="0" fontId="6"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xf>
    <xf numFmtId="0" fontId="6" fillId="0" borderId="15"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18" fillId="0" borderId="2" xfId="0" applyFont="1" applyBorder="1" applyAlignment="1">
      <alignment vertical="center" wrapText="1"/>
    </xf>
    <xf numFmtId="3" fontId="6" fillId="0" borderId="2" xfId="0" applyNumberFormat="1" applyFont="1" applyBorder="1" applyAlignment="1">
      <alignment vertical="center" wrapText="1"/>
    </xf>
    <xf numFmtId="0" fontId="22" fillId="0" borderId="18" xfId="0" applyFont="1" applyBorder="1" applyAlignment="1">
      <alignment horizontal="center" vertical="center"/>
    </xf>
    <xf numFmtId="0" fontId="22" fillId="0" borderId="19" xfId="0" applyFont="1" applyBorder="1" applyAlignment="1">
      <alignment vertical="center" wrapText="1"/>
    </xf>
    <xf numFmtId="3" fontId="22" fillId="0" borderId="19" xfId="0" applyNumberFormat="1" applyFont="1" applyBorder="1" applyAlignment="1">
      <alignment horizontal="center" vertical="center" wrapText="1"/>
    </xf>
    <xf numFmtId="3" fontId="23" fillId="0" borderId="19" xfId="0" applyNumberFormat="1" applyFont="1" applyBorder="1" applyAlignment="1">
      <alignment vertical="center" wrapText="1"/>
    </xf>
    <xf numFmtId="0" fontId="6" fillId="0" borderId="16" xfId="0" applyFont="1" applyBorder="1" applyAlignment="1">
      <alignment vertical="center" wrapText="1"/>
    </xf>
    <xf numFmtId="0" fontId="11" fillId="0" borderId="16" xfId="0" applyFont="1" applyBorder="1" applyAlignment="1">
      <alignment vertical="center" wrapText="1"/>
    </xf>
    <xf numFmtId="0" fontId="18" fillId="0" borderId="16" xfId="0" applyFont="1" applyBorder="1" applyAlignment="1">
      <alignment vertical="center" wrapText="1"/>
    </xf>
    <xf numFmtId="3" fontId="6" fillId="0" borderId="16" xfId="0" applyNumberFormat="1" applyFont="1" applyBorder="1" applyAlignment="1">
      <alignment vertical="center" wrapText="1"/>
    </xf>
    <xf numFmtId="3" fontId="6" fillId="0" borderId="16" xfId="0" applyNumberFormat="1" applyFont="1" applyBorder="1" applyAlignment="1">
      <alignment horizontal="right" vertical="center" wrapText="1"/>
    </xf>
    <xf numFmtId="0" fontId="6" fillId="0" borderId="2" xfId="0" applyFont="1" applyBorder="1" applyAlignment="1">
      <alignment vertical="center" wrapText="1"/>
    </xf>
    <xf numFmtId="3" fontId="6" fillId="0" borderId="1" xfId="0" applyNumberFormat="1" applyFont="1" applyBorder="1" applyAlignment="1">
      <alignment horizontal="right" vertical="center" wrapText="1"/>
    </xf>
    <xf numFmtId="0" fontId="11" fillId="0" borderId="1"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11" fillId="0" borderId="1" xfId="0" applyFont="1" applyBorder="1" applyAlignment="1">
      <alignment horizontal="center" vertical="center"/>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6" fillId="0" borderId="1" xfId="0" applyFont="1" applyBorder="1" applyAlignment="1">
      <alignment vertical="center"/>
    </xf>
    <xf numFmtId="0" fontId="11" fillId="0" borderId="1" xfId="0" applyFont="1" applyBorder="1" applyAlignment="1">
      <alignment vertical="center"/>
    </xf>
    <xf numFmtId="0" fontId="6" fillId="0" borderId="2" xfId="0" applyFont="1" applyBorder="1" applyAlignment="1">
      <alignment vertical="center" wrapText="1"/>
    </xf>
    <xf numFmtId="3" fontId="6" fillId="0" borderId="2" xfId="0" applyNumberFormat="1" applyFont="1" applyBorder="1" applyAlignment="1">
      <alignment vertical="center" wrapText="1"/>
    </xf>
    <xf numFmtId="49" fontId="11" fillId="0" borderId="2" xfId="0" applyNumberFormat="1" applyFont="1" applyBorder="1" applyAlignment="1">
      <alignment vertical="center" wrapText="1"/>
    </xf>
    <xf numFmtId="0" fontId="18" fillId="0" borderId="2" xfId="0" applyFont="1" applyBorder="1" applyAlignment="1">
      <alignment vertical="center" wrapText="1"/>
    </xf>
    <xf numFmtId="3" fontId="5" fillId="0" borderId="1" xfId="0" applyNumberFormat="1" applyFont="1" applyBorder="1" applyAlignment="1">
      <alignment horizontal="right" vertical="center" wrapText="1"/>
    </xf>
    <xf numFmtId="0" fontId="11" fillId="0" borderId="1" xfId="0" applyFont="1" applyBorder="1" applyAlignment="1">
      <alignment horizontal="center" vertical="center"/>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0" fontId="11" fillId="0" borderId="1" xfId="0" applyFont="1" applyBorder="1" applyAlignment="1">
      <alignment vertical="center"/>
    </xf>
    <xf numFmtId="0" fontId="11" fillId="0" borderId="1" xfId="0" applyFont="1" applyBorder="1" applyAlignment="1">
      <alignment horizontal="center" vertical="center"/>
    </xf>
    <xf numFmtId="49" fontId="14" fillId="0" borderId="1" xfId="0" applyNumberFormat="1" applyFont="1" applyBorder="1" applyAlignment="1">
      <alignment horizontal="center" vertical="center"/>
    </xf>
    <xf numFmtId="49" fontId="8" fillId="0" borderId="18" xfId="0" applyNumberFormat="1" applyFont="1" applyBorder="1" applyAlignment="1">
      <alignment horizontal="center" vertical="center"/>
    </xf>
    <xf numFmtId="0" fontId="6" fillId="0" borderId="1" xfId="0" applyFont="1" applyBorder="1" applyAlignment="1">
      <alignment vertical="center" wrapText="1"/>
    </xf>
    <xf numFmtId="0" fontId="5"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3" fontId="11" fillId="0" borderId="1" xfId="0" applyNumberFormat="1" applyFont="1" applyBorder="1" applyAlignment="1">
      <alignment horizontal="right" vertical="center"/>
    </xf>
    <xf numFmtId="0" fontId="6" fillId="0" borderId="2" xfId="0" applyFont="1" applyBorder="1" applyAlignment="1">
      <alignment vertical="center" wrapText="1"/>
    </xf>
    <xf numFmtId="3" fontId="6" fillId="0" borderId="2" xfId="0" applyNumberFormat="1" applyFont="1" applyBorder="1" applyAlignment="1">
      <alignment vertical="center" wrapText="1"/>
    </xf>
    <xf numFmtId="0" fontId="18" fillId="0" borderId="2" xfId="0" applyFont="1" applyBorder="1" applyAlignment="1">
      <alignment vertical="center" wrapText="1"/>
    </xf>
    <xf numFmtId="0" fontId="11" fillId="0" borderId="1" xfId="0" applyFont="1" applyBorder="1" applyAlignment="1">
      <alignment horizontal="center" vertical="center"/>
    </xf>
    <xf numFmtId="3" fontId="11" fillId="0" borderId="1" xfId="0" applyNumberFormat="1" applyFont="1" applyBorder="1" applyAlignment="1">
      <alignment horizontal="right" vertical="center"/>
    </xf>
    <xf numFmtId="0" fontId="11" fillId="0" borderId="1" xfId="0" applyFont="1" applyBorder="1" applyAlignment="1">
      <alignment vertical="center"/>
    </xf>
    <xf numFmtId="0" fontId="6" fillId="0" borderId="2" xfId="0" applyFont="1" applyBorder="1" applyAlignment="1">
      <alignment vertical="center" wrapText="1"/>
    </xf>
    <xf numFmtId="49" fontId="11" fillId="0" borderId="2" xfId="0" applyNumberFormat="1" applyFont="1" applyBorder="1" applyAlignment="1">
      <alignment vertical="center" wrapText="1"/>
    </xf>
    <xf numFmtId="0" fontId="18" fillId="0" borderId="2" xfId="0" applyFont="1" applyBorder="1" applyAlignment="1">
      <alignment vertical="center" wrapText="1"/>
    </xf>
    <xf numFmtId="3" fontId="6" fillId="0" borderId="2" xfId="0" applyNumberFormat="1" applyFont="1" applyBorder="1" applyAlignment="1">
      <alignment vertical="center" wrapText="1"/>
    </xf>
    <xf numFmtId="0" fontId="12" fillId="0" borderId="1" xfId="0" applyFont="1" applyBorder="1" applyAlignment="1">
      <alignment vertical="center"/>
    </xf>
    <xf numFmtId="0" fontId="6" fillId="0" borderId="1" xfId="0" applyFont="1" applyBorder="1" applyAlignment="1">
      <alignment vertical="center" wrapText="1"/>
    </xf>
    <xf numFmtId="0" fontId="11" fillId="0" borderId="1" xfId="0" applyFont="1" applyBorder="1" applyAlignment="1">
      <alignment horizontal="center" vertical="center"/>
    </xf>
    <xf numFmtId="0" fontId="5" fillId="0" borderId="1" xfId="0" applyFont="1" applyBorder="1" applyAlignment="1">
      <alignment vertical="center" wrapText="1"/>
    </xf>
    <xf numFmtId="49" fontId="11" fillId="0" borderId="16" xfId="0" applyNumberFormat="1" applyFont="1" applyBorder="1" applyAlignment="1">
      <alignment vertical="center" wrapText="1"/>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3" fontId="24" fillId="0" borderId="1" xfId="0" applyNumberFormat="1" applyFont="1" applyBorder="1" applyAlignment="1">
      <alignment horizontal="right" vertical="center"/>
    </xf>
    <xf numFmtId="3" fontId="24" fillId="0" borderId="1" xfId="0" applyNumberFormat="1" applyFont="1" applyBorder="1" applyAlignment="1">
      <alignment vertical="center"/>
    </xf>
    <xf numFmtId="3" fontId="25" fillId="0" borderId="1" xfId="0" applyNumberFormat="1" applyFont="1" applyBorder="1" applyAlignment="1">
      <alignment vertical="center"/>
    </xf>
    <xf numFmtId="0" fontId="6"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11" fillId="0" borderId="1" xfId="0" applyFont="1" applyBorder="1" applyAlignment="1">
      <alignment horizontal="center" vertical="center"/>
    </xf>
    <xf numFmtId="0" fontId="6" fillId="0" borderId="1" xfId="0" applyFont="1" applyBorder="1" applyAlignment="1">
      <alignment vertical="center" wrapText="1"/>
    </xf>
    <xf numFmtId="0" fontId="11" fillId="0" borderId="1" xfId="0" applyFont="1" applyBorder="1" applyAlignment="1">
      <alignment horizontal="center" vertical="center"/>
    </xf>
    <xf numFmtId="0" fontId="12" fillId="0" borderId="1" xfId="0" applyFont="1" applyBorder="1" applyAlignment="1">
      <alignment vertical="center"/>
    </xf>
    <xf numFmtId="0" fontId="5" fillId="0" borderId="1" xfId="0" applyFont="1" applyBorder="1" applyAlignment="1">
      <alignment vertical="center" wrapText="1"/>
    </xf>
    <xf numFmtId="0" fontId="11" fillId="0" borderId="1" xfId="0" applyFont="1" applyBorder="1" applyAlignment="1">
      <alignment horizontal="right" vertical="center"/>
    </xf>
    <xf numFmtId="0" fontId="5" fillId="12" borderId="16" xfId="0" applyFont="1" applyFill="1" applyBorder="1" applyAlignment="1">
      <alignment vertical="center" wrapText="1"/>
    </xf>
    <xf numFmtId="49" fontId="5" fillId="12" borderId="16" xfId="0" applyNumberFormat="1" applyFont="1" applyFill="1" applyBorder="1" applyAlignment="1">
      <alignment vertical="center" wrapText="1"/>
    </xf>
    <xf numFmtId="0" fontId="6" fillId="0" borderId="3" xfId="0" applyFont="1" applyBorder="1" applyAlignment="1">
      <alignment vertical="center" wrapText="1"/>
    </xf>
    <xf numFmtId="0" fontId="6" fillId="0" borderId="16" xfId="0" applyFont="1" applyBorder="1" applyAlignment="1">
      <alignment vertical="center" wrapText="1"/>
    </xf>
    <xf numFmtId="0" fontId="18" fillId="0" borderId="16" xfId="0" applyFont="1" applyBorder="1" applyAlignment="1">
      <alignment vertical="center" wrapText="1"/>
    </xf>
    <xf numFmtId="3" fontId="6" fillId="0" borderId="16" xfId="0" applyNumberFormat="1" applyFont="1" applyBorder="1" applyAlignment="1">
      <alignment vertical="center" wrapText="1"/>
    </xf>
    <xf numFmtId="0" fontId="6" fillId="12" borderId="16" xfId="0" applyFont="1" applyFill="1" applyBorder="1" applyAlignment="1">
      <alignment vertical="center" wrapText="1"/>
    </xf>
    <xf numFmtId="3" fontId="6" fillId="12" borderId="16" xfId="0" applyNumberFormat="1" applyFont="1" applyFill="1" applyBorder="1" applyAlignment="1">
      <alignment vertical="center" wrapText="1"/>
    </xf>
    <xf numFmtId="49" fontId="6" fillId="0" borderId="16" xfId="0" applyNumberFormat="1" applyFont="1" applyBorder="1" applyAlignment="1">
      <alignment vertical="center" wrapText="1"/>
    </xf>
    <xf numFmtId="0" fontId="18" fillId="12" borderId="16"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3" fontId="12" fillId="0" borderId="1" xfId="0" applyNumberFormat="1" applyFont="1" applyBorder="1" applyAlignment="1">
      <alignment vertical="center" wrapText="1"/>
    </xf>
    <xf numFmtId="0" fontId="1" fillId="0" borderId="0" xfId="0" applyFont="1"/>
    <xf numFmtId="0" fontId="2" fillId="0" borderId="0" xfId="0" applyFont="1"/>
    <xf numFmtId="0" fontId="1" fillId="0" borderId="0" xfId="0" applyFont="1" applyAlignment="1"/>
    <xf numFmtId="0" fontId="0" fillId="0" borderId="1" xfId="0" applyBorder="1"/>
    <xf numFmtId="2" fontId="0" fillId="0" borderId="1" xfId="0" applyNumberFormat="1" applyBorder="1"/>
    <xf numFmtId="0" fontId="5" fillId="0" borderId="1" xfId="0" applyFont="1" applyBorder="1" applyAlignment="1">
      <alignment vertical="center" wrapText="1"/>
    </xf>
    <xf numFmtId="0" fontId="6" fillId="0" borderId="1" xfId="0" applyFont="1" applyBorder="1" applyAlignment="1">
      <alignment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3" fontId="11" fillId="0" borderId="1" xfId="0" applyNumberFormat="1" applyFont="1" applyBorder="1" applyAlignment="1">
      <alignment horizontal="right" vertical="center"/>
    </xf>
    <xf numFmtId="0" fontId="12" fillId="0" borderId="1" xfId="0" applyFont="1" applyBorder="1" applyAlignment="1">
      <alignment vertical="center"/>
    </xf>
    <xf numFmtId="0" fontId="11" fillId="0" borderId="1" xfId="0" applyFont="1" applyBorder="1" applyAlignment="1">
      <alignment vertical="center"/>
    </xf>
    <xf numFmtId="0" fontId="6" fillId="0" borderId="2" xfId="0" applyFont="1" applyBorder="1" applyAlignment="1">
      <alignment vertical="center" wrapText="1"/>
    </xf>
    <xf numFmtId="3" fontId="6" fillId="0" borderId="2" xfId="0" applyNumberFormat="1" applyFont="1" applyBorder="1" applyAlignment="1">
      <alignment vertical="center" wrapText="1"/>
    </xf>
    <xf numFmtId="49" fontId="11" fillId="0" borderId="2" xfId="0" applyNumberFormat="1" applyFont="1" applyBorder="1" applyAlignment="1">
      <alignment vertical="center" wrapText="1"/>
    </xf>
    <xf numFmtId="0" fontId="18" fillId="0" borderId="2" xfId="0" applyFont="1" applyBorder="1" applyAlignment="1">
      <alignment vertical="center" wrapText="1"/>
    </xf>
    <xf numFmtId="3" fontId="11" fillId="0" borderId="1" xfId="0" applyNumberFormat="1" applyFont="1" applyBorder="1" applyAlignment="1">
      <alignment vertical="center" wrapText="1"/>
    </xf>
    <xf numFmtId="0" fontId="0" fillId="0" borderId="0" xfId="0" applyFont="1"/>
    <xf numFmtId="0" fontId="1" fillId="0" borderId="1" xfId="0" applyFont="1" applyBorder="1" applyAlignment="1">
      <alignment horizontal="center"/>
    </xf>
    <xf numFmtId="4" fontId="1" fillId="0" borderId="1" xfId="0" applyNumberFormat="1" applyFont="1" applyBorder="1"/>
    <xf numFmtId="4" fontId="1" fillId="0" borderId="1" xfId="0" applyNumberFormat="1" applyFont="1" applyBorder="1" applyAlignment="1">
      <alignment horizontal="right"/>
    </xf>
    <xf numFmtId="0" fontId="1" fillId="0" borderId="24" xfId="0" applyFont="1" applyBorder="1" applyAlignment="1">
      <alignment horizontal="left"/>
    </xf>
    <xf numFmtId="0" fontId="1" fillId="0" borderId="25" xfId="0" applyFont="1" applyBorder="1" applyAlignment="1">
      <alignment horizontal="left"/>
    </xf>
    <xf numFmtId="4" fontId="4" fillId="0" borderId="1" xfId="0" applyNumberFormat="1" applyFont="1" applyBorder="1"/>
    <xf numFmtId="0" fontId="0" fillId="0" borderId="0" xfId="0" applyAlignment="1">
      <alignment horizontal="center"/>
    </xf>
    <xf numFmtId="0" fontId="3" fillId="0" borderId="1" xfId="0" applyFont="1" applyBorder="1" applyAlignment="1" applyProtection="1">
      <alignment horizontal="left" vertical="center"/>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left" vertical="top"/>
      <protection locked="0"/>
    </xf>
    <xf numFmtId="0" fontId="6" fillId="0" borderId="12" xfId="0" applyFont="1" applyBorder="1" applyAlignment="1">
      <alignment vertical="center" wrapText="1"/>
    </xf>
    <xf numFmtId="0" fontId="6" fillId="0" borderId="14"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vertical="center" wrapText="1"/>
    </xf>
    <xf numFmtId="3" fontId="5" fillId="0" borderId="12" xfId="0" applyNumberFormat="1" applyFont="1" applyBorder="1" applyAlignment="1">
      <alignment horizontal="right" vertical="center" wrapText="1"/>
    </xf>
    <xf numFmtId="3" fontId="5" fillId="0" borderId="14" xfId="0" applyNumberFormat="1" applyFont="1" applyBorder="1" applyAlignment="1">
      <alignment horizontal="right" vertical="center" wrapText="1"/>
    </xf>
    <xf numFmtId="0" fontId="6" fillId="0" borderId="1" xfId="0" applyFont="1" applyBorder="1" applyAlignment="1">
      <alignment vertical="center" wrapText="1"/>
    </xf>
    <xf numFmtId="0" fontId="5" fillId="0" borderId="17" xfId="0" applyFont="1" applyBorder="1" applyAlignment="1">
      <alignment vertical="center" wrapText="1"/>
    </xf>
    <xf numFmtId="3" fontId="5" fillId="0" borderId="1" xfId="0" applyNumberFormat="1" applyFont="1" applyBorder="1" applyAlignment="1">
      <alignment horizontal="righ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3" fontId="6" fillId="0" borderId="12" xfId="0" applyNumberFormat="1" applyFont="1" applyBorder="1" applyAlignment="1">
      <alignment horizontal="center" vertical="center"/>
    </xf>
    <xf numFmtId="3" fontId="6" fillId="0" borderId="14"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12" fillId="0" borderId="1" xfId="0" applyFont="1" applyBorder="1" applyAlignment="1">
      <alignment vertical="center"/>
    </xf>
    <xf numFmtId="0" fontId="11" fillId="0" borderId="1" xfId="0" applyFont="1" applyBorder="1" applyAlignment="1">
      <alignment vertical="center"/>
    </xf>
    <xf numFmtId="3" fontId="11"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right" vertical="center" wrapText="1"/>
    </xf>
    <xf numFmtId="0" fontId="5" fillId="12" borderId="15" xfId="0" applyFont="1" applyFill="1" applyBorder="1" applyAlignment="1">
      <alignment vertical="center" wrapText="1"/>
    </xf>
    <xf numFmtId="0" fontId="5" fillId="12" borderId="16" xfId="0" applyFont="1" applyFill="1" applyBorder="1" applyAlignment="1">
      <alignment vertical="center" wrapText="1"/>
    </xf>
    <xf numFmtId="0" fontId="5" fillId="12" borderId="3" xfId="0" applyFont="1" applyFill="1" applyBorder="1" applyAlignment="1">
      <alignment vertical="center" wrapText="1"/>
    </xf>
    <xf numFmtId="49" fontId="5" fillId="12" borderId="15" xfId="0" applyNumberFormat="1" applyFont="1" applyFill="1" applyBorder="1" applyAlignment="1">
      <alignment vertical="center" wrapText="1"/>
    </xf>
    <xf numFmtId="49" fontId="5" fillId="12" borderId="16" xfId="0" applyNumberFormat="1" applyFont="1" applyFill="1" applyBorder="1" applyAlignment="1">
      <alignment vertical="center" wrapText="1"/>
    </xf>
    <xf numFmtId="49" fontId="5" fillId="12" borderId="3" xfId="0" applyNumberFormat="1" applyFont="1" applyFill="1" applyBorder="1" applyAlignment="1">
      <alignment vertical="center" wrapText="1"/>
    </xf>
    <xf numFmtId="0" fontId="6" fillId="12" borderId="15" xfId="0" applyFont="1" applyFill="1" applyBorder="1" applyAlignment="1">
      <alignment vertical="center" wrapText="1"/>
    </xf>
    <xf numFmtId="0" fontId="6" fillId="12" borderId="3" xfId="0" applyFont="1" applyFill="1" applyBorder="1" applyAlignment="1">
      <alignment vertical="center" wrapText="1"/>
    </xf>
    <xf numFmtId="3" fontId="6" fillId="12" borderId="15" xfId="0" applyNumberFormat="1" applyFont="1" applyFill="1" applyBorder="1" applyAlignment="1">
      <alignment vertical="center" wrapText="1"/>
    </xf>
    <xf numFmtId="3" fontId="6" fillId="12" borderId="3" xfId="0" applyNumberFormat="1" applyFont="1" applyFill="1" applyBorder="1" applyAlignment="1">
      <alignment vertical="center" wrapText="1"/>
    </xf>
    <xf numFmtId="0" fontId="18" fillId="12" borderId="15" xfId="0" applyFont="1" applyFill="1" applyBorder="1" applyAlignment="1">
      <alignment vertical="center" wrapText="1"/>
    </xf>
    <xf numFmtId="0" fontId="18" fillId="12" borderId="3" xfId="0" applyFont="1" applyFill="1" applyBorder="1" applyAlignment="1">
      <alignment vertical="center" wrapText="1"/>
    </xf>
    <xf numFmtId="0" fontId="19" fillId="12" borderId="15" xfId="0" applyFont="1" applyFill="1" applyBorder="1" applyAlignment="1">
      <alignment vertical="center" wrapText="1"/>
    </xf>
    <xf numFmtId="0" fontId="19" fillId="12" borderId="3" xfId="0" applyFont="1" applyFill="1" applyBorder="1" applyAlignment="1">
      <alignment vertical="center" wrapText="1"/>
    </xf>
    <xf numFmtId="0" fontId="6" fillId="0" borderId="15" xfId="0" applyFont="1" applyBorder="1" applyAlignment="1">
      <alignment vertical="center" wrapText="1"/>
    </xf>
    <xf numFmtId="0" fontId="6" fillId="0" borderId="3" xfId="0" applyFont="1" applyBorder="1" applyAlignment="1">
      <alignment vertical="center" wrapText="1"/>
    </xf>
    <xf numFmtId="49" fontId="11" fillId="0" borderId="15" xfId="0" applyNumberFormat="1" applyFont="1" applyBorder="1" applyAlignment="1">
      <alignment vertical="center" wrapText="1"/>
    </xf>
    <xf numFmtId="49" fontId="11" fillId="0" borderId="3" xfId="0" applyNumberFormat="1" applyFont="1" applyBorder="1" applyAlignment="1">
      <alignment vertical="center" wrapText="1"/>
    </xf>
    <xf numFmtId="0" fontId="19" fillId="0" borderId="15" xfId="0" applyFont="1" applyBorder="1" applyAlignment="1">
      <alignment vertical="center" wrapText="1"/>
    </xf>
    <xf numFmtId="0" fontId="19" fillId="0" borderId="3" xfId="0" applyFont="1" applyBorder="1" applyAlignment="1">
      <alignment vertical="center" wrapText="1"/>
    </xf>
    <xf numFmtId="3" fontId="6" fillId="0" borderId="15" xfId="0" applyNumberFormat="1" applyFont="1" applyBorder="1" applyAlignment="1">
      <alignment vertical="center" wrapText="1"/>
    </xf>
    <xf numFmtId="3" fontId="6" fillId="0" borderId="3" xfId="0" applyNumberFormat="1" applyFont="1" applyBorder="1" applyAlignment="1">
      <alignment vertical="center" wrapText="1"/>
    </xf>
    <xf numFmtId="0" fontId="18" fillId="0" borderId="15" xfId="0" applyFont="1" applyBorder="1" applyAlignment="1">
      <alignment vertical="center" wrapText="1"/>
    </xf>
    <xf numFmtId="0" fontId="18" fillId="0" borderId="3" xfId="0" applyFont="1" applyBorder="1" applyAlignment="1">
      <alignment vertical="center" wrapText="1"/>
    </xf>
    <xf numFmtId="0" fontId="6" fillId="0" borderId="16" xfId="0" applyFont="1" applyBorder="1" applyAlignment="1">
      <alignment vertical="center" wrapText="1"/>
    </xf>
    <xf numFmtId="49" fontId="11" fillId="0" borderId="16" xfId="0" applyNumberFormat="1" applyFont="1" applyBorder="1" applyAlignment="1">
      <alignment vertical="center" wrapText="1"/>
    </xf>
    <xf numFmtId="0" fontId="18" fillId="0" borderId="16" xfId="0" applyFont="1" applyBorder="1" applyAlignment="1">
      <alignment vertical="center" wrapText="1"/>
    </xf>
    <xf numFmtId="3" fontId="6" fillId="0" borderId="16" xfId="0" applyNumberFormat="1" applyFont="1" applyBorder="1" applyAlignment="1">
      <alignment vertical="center" wrapText="1"/>
    </xf>
    <xf numFmtId="0" fontId="6" fillId="12" borderId="16" xfId="0" applyFont="1" applyFill="1" applyBorder="1" applyAlignment="1">
      <alignment vertical="center" wrapText="1"/>
    </xf>
    <xf numFmtId="0" fontId="11" fillId="12" borderId="15" xfId="0" applyFont="1" applyFill="1" applyBorder="1" applyAlignment="1">
      <alignment vertical="center" wrapText="1"/>
    </xf>
    <xf numFmtId="0" fontId="11" fillId="12" borderId="16" xfId="0" applyFont="1" applyFill="1" applyBorder="1" applyAlignment="1">
      <alignment vertical="center" wrapText="1"/>
    </xf>
    <xf numFmtId="0" fontId="11" fillId="12" borderId="3" xfId="0" applyFont="1" applyFill="1" applyBorder="1" applyAlignment="1">
      <alignment vertical="center" wrapText="1"/>
    </xf>
    <xf numFmtId="49" fontId="6" fillId="0" borderId="15" xfId="0" applyNumberFormat="1" applyFont="1" applyBorder="1" applyAlignment="1">
      <alignment vertical="center" wrapText="1"/>
    </xf>
    <xf numFmtId="49" fontId="6" fillId="0" borderId="3" xfId="0" applyNumberFormat="1" applyFont="1" applyBorder="1" applyAlignment="1">
      <alignment vertical="center" wrapText="1"/>
    </xf>
    <xf numFmtId="3" fontId="6" fillId="12" borderId="16" xfId="0" applyNumberFormat="1" applyFont="1" applyFill="1" applyBorder="1" applyAlignment="1">
      <alignment vertical="center" wrapText="1"/>
    </xf>
    <xf numFmtId="0" fontId="6" fillId="0" borderId="2" xfId="0" applyFont="1" applyBorder="1" applyAlignment="1">
      <alignment vertical="center" wrapText="1"/>
    </xf>
    <xf numFmtId="49" fontId="11" fillId="0" borderId="2" xfId="0" applyNumberFormat="1" applyFont="1" applyBorder="1" applyAlignment="1">
      <alignment vertical="center" wrapText="1"/>
    </xf>
    <xf numFmtId="0" fontId="18" fillId="0" borderId="2" xfId="0" applyFont="1" applyBorder="1" applyAlignment="1">
      <alignment vertical="center" wrapText="1"/>
    </xf>
    <xf numFmtId="3" fontId="6" fillId="0" borderId="2" xfId="0" applyNumberFormat="1" applyFont="1" applyBorder="1" applyAlignment="1">
      <alignment vertical="center" wrapText="1"/>
    </xf>
    <xf numFmtId="0" fontId="2" fillId="0" borderId="0" xfId="0" applyFont="1" applyAlignment="1">
      <alignment horizontal="left" wrapText="1"/>
    </xf>
    <xf numFmtId="0" fontId="2" fillId="0" borderId="0" xfId="0" applyFont="1" applyAlignment="1">
      <alignment horizontal="left"/>
    </xf>
    <xf numFmtId="0" fontId="0" fillId="0" borderId="1" xfId="0" applyBorder="1" applyAlignment="1">
      <alignment horizontal="center"/>
    </xf>
    <xf numFmtId="0" fontId="0" fillId="0" borderId="0" xfId="0" applyAlignment="1">
      <alignment horizont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22" xfId="0" applyFont="1" applyBorder="1" applyAlignment="1">
      <alignment horizontal="left" vertical="center"/>
    </xf>
    <xf numFmtId="0" fontId="1" fillId="0" borderId="11"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xf>
    <xf numFmtId="0" fontId="1" fillId="0" borderId="25" xfId="0" applyFont="1" applyBorder="1" applyAlignment="1">
      <alignment horizontal="left"/>
    </xf>
    <xf numFmtId="0" fontId="1" fillId="0" borderId="1" xfId="0" applyFont="1" applyBorder="1" applyAlignment="1">
      <alignment horizontal="center"/>
    </xf>
    <xf numFmtId="0" fontId="1" fillId="0" borderId="24" xfId="0" applyFont="1" applyBorder="1" applyAlignment="1">
      <alignment vertical="top"/>
    </xf>
    <xf numFmtId="0" fontId="1" fillId="0" borderId="25" xfId="0" applyFont="1" applyBorder="1" applyAlignment="1">
      <alignment vertical="top"/>
    </xf>
    <xf numFmtId="0" fontId="1" fillId="0" borderId="24" xfId="0" applyFont="1" applyBorder="1" applyAlignment="1"/>
    <xf numFmtId="0" fontId="1" fillId="0" borderId="25" xfId="0" applyFont="1" applyBorder="1" applyAlignment="1"/>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24" xfId="0" applyFont="1" applyBorder="1" applyAlignment="1">
      <alignment horizontal="left" vertical="center"/>
    </xf>
    <xf numFmtId="0" fontId="1" fillId="0" borderId="25"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E19"/>
  <sheetViews>
    <sheetView tabSelected="1" workbookViewId="0">
      <selection activeCell="K3" sqref="K3"/>
    </sheetView>
  </sheetViews>
  <sheetFormatPr defaultRowHeight="15.75"/>
  <cols>
    <col min="1" max="1" width="2.85546875" style="1" customWidth="1"/>
    <col min="2" max="2" width="9.140625" style="1"/>
    <col min="3" max="3" width="37.7109375" style="1" customWidth="1"/>
    <col min="4" max="4" width="18.42578125" style="1" customWidth="1"/>
    <col min="5" max="5" width="15.85546875" style="1" customWidth="1"/>
    <col min="6" max="6" width="3" style="1" customWidth="1"/>
    <col min="7" max="16384" width="9.140625" style="1"/>
  </cols>
  <sheetData>
    <row r="2" spans="2:5" ht="136.5" customHeight="1">
      <c r="B2" s="431" t="s">
        <v>750</v>
      </c>
      <c r="C2" s="431"/>
      <c r="D2" s="431"/>
      <c r="E2" s="431"/>
    </row>
    <row r="3" spans="2:5" ht="86.25" customHeight="1">
      <c r="B3" s="432" t="s">
        <v>752</v>
      </c>
      <c r="C3" s="432"/>
      <c r="D3" s="432"/>
      <c r="E3" s="432"/>
    </row>
    <row r="4" spans="2:5" ht="79.5" customHeight="1">
      <c r="B4" s="431" t="s">
        <v>693</v>
      </c>
      <c r="C4" s="431"/>
      <c r="D4" s="431"/>
      <c r="E4" s="431"/>
    </row>
    <row r="5" spans="2:5" ht="19.5" customHeight="1">
      <c r="B5" s="292"/>
      <c r="C5" s="292"/>
      <c r="D5" s="292"/>
      <c r="E5" s="292"/>
    </row>
    <row r="7" spans="2:5" ht="31.5">
      <c r="B7" s="2" t="s">
        <v>0</v>
      </c>
      <c r="C7" s="3" t="s">
        <v>3</v>
      </c>
      <c r="D7" s="4" t="s">
        <v>9</v>
      </c>
      <c r="E7" s="3" t="s">
        <v>10</v>
      </c>
    </row>
    <row r="8" spans="2:5" ht="47.25">
      <c r="B8" s="2">
        <v>1</v>
      </c>
      <c r="C8" s="5" t="s">
        <v>4</v>
      </c>
      <c r="D8" s="2" t="s">
        <v>11</v>
      </c>
      <c r="E8" s="6">
        <v>479702000</v>
      </c>
    </row>
    <row r="9" spans="2:5" ht="31.5">
      <c r="B9" s="2">
        <v>2</v>
      </c>
      <c r="C9" s="5" t="s">
        <v>5</v>
      </c>
      <c r="D9" s="2" t="s">
        <v>12</v>
      </c>
      <c r="E9" s="6">
        <v>502202000</v>
      </c>
    </row>
    <row r="10" spans="2:5" ht="31.5" customHeight="1">
      <c r="B10" s="2">
        <v>3</v>
      </c>
      <c r="C10" s="7" t="s">
        <v>6</v>
      </c>
      <c r="D10" s="3" t="s">
        <v>13</v>
      </c>
      <c r="E10" s="12">
        <v>-22500000</v>
      </c>
    </row>
    <row r="11" spans="2:5" ht="47.25">
      <c r="B11" s="2">
        <v>4</v>
      </c>
      <c r="C11" s="8" t="s">
        <v>7</v>
      </c>
      <c r="D11" s="2">
        <v>62</v>
      </c>
      <c r="E11" s="6"/>
    </row>
    <row r="12" spans="2:5" ht="31.5">
      <c r="B12" s="2">
        <v>5</v>
      </c>
      <c r="C12" s="9" t="s">
        <v>8</v>
      </c>
      <c r="D12" s="3" t="s">
        <v>14</v>
      </c>
      <c r="E12" s="12">
        <v>-22500000</v>
      </c>
    </row>
    <row r="13" spans="2:5" ht="31.5" customHeight="1">
      <c r="B13" s="3" t="s">
        <v>1</v>
      </c>
      <c r="C13" s="430" t="s">
        <v>15</v>
      </c>
      <c r="D13" s="430"/>
      <c r="E13" s="430"/>
    </row>
    <row r="14" spans="2:5" ht="31.5" customHeight="1">
      <c r="B14" s="2">
        <v>1</v>
      </c>
      <c r="C14" s="10" t="s">
        <v>16</v>
      </c>
      <c r="D14" s="2">
        <v>91</v>
      </c>
      <c r="E14" s="11">
        <v>40000000</v>
      </c>
    </row>
    <row r="15" spans="2:5" ht="47.25">
      <c r="B15" s="2">
        <v>2</v>
      </c>
      <c r="C15" s="5" t="s">
        <v>17</v>
      </c>
      <c r="D15" s="2">
        <v>92</v>
      </c>
      <c r="E15" s="11"/>
    </row>
    <row r="16" spans="2:5" ht="31.5">
      <c r="B16" s="2">
        <v>3</v>
      </c>
      <c r="C16" s="5" t="s">
        <v>18</v>
      </c>
      <c r="D16" s="2">
        <v>3</v>
      </c>
      <c r="E16" s="11"/>
    </row>
    <row r="17" spans="2:5" ht="47.25">
      <c r="B17" s="2">
        <v>4</v>
      </c>
      <c r="C17" s="5" t="s">
        <v>19</v>
      </c>
      <c r="D17" s="2">
        <v>6211</v>
      </c>
      <c r="E17" s="11"/>
    </row>
    <row r="18" spans="2:5" ht="31.5" customHeight="1">
      <c r="B18" s="2">
        <v>5</v>
      </c>
      <c r="C18" s="5" t="s">
        <v>20</v>
      </c>
      <c r="D18" s="2">
        <v>61</v>
      </c>
      <c r="E18" s="11">
        <v>17500000</v>
      </c>
    </row>
    <row r="19" spans="2:5" ht="32.25" customHeight="1">
      <c r="B19" s="3" t="s">
        <v>2</v>
      </c>
      <c r="C19" s="7" t="s">
        <v>21</v>
      </c>
      <c r="D19" s="4" t="s">
        <v>22</v>
      </c>
      <c r="E19" s="12">
        <v>22500000</v>
      </c>
    </row>
  </sheetData>
  <mergeCells count="4">
    <mergeCell ref="C13:E13"/>
    <mergeCell ref="B2:E2"/>
    <mergeCell ref="B3:E3"/>
    <mergeCell ref="B4:E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F23"/>
  <sheetViews>
    <sheetView workbookViewId="0">
      <selection activeCell="C1" sqref="C1"/>
    </sheetView>
  </sheetViews>
  <sheetFormatPr defaultRowHeight="15"/>
  <cols>
    <col min="1" max="1" width="8.42578125" customWidth="1"/>
    <col min="3" max="3" width="36.85546875" customWidth="1"/>
    <col min="4" max="4" width="15.42578125" customWidth="1"/>
  </cols>
  <sheetData>
    <row r="1" spans="1:6">
      <c r="B1" t="s">
        <v>90</v>
      </c>
      <c r="C1" s="429"/>
    </row>
    <row r="2" spans="1:6">
      <c r="A2" s="506" t="s">
        <v>711</v>
      </c>
      <c r="B2" s="507"/>
      <c r="C2" s="507"/>
      <c r="D2" s="508"/>
      <c r="E2" s="407"/>
      <c r="F2" s="407"/>
    </row>
    <row r="3" spans="1:6">
      <c r="A3" s="509"/>
      <c r="B3" s="510"/>
      <c r="C3" s="510"/>
      <c r="D3" s="511"/>
      <c r="E3" s="407"/>
      <c r="F3" s="407"/>
    </row>
    <row r="4" spans="1:6">
      <c r="A4" s="519" t="s">
        <v>712</v>
      </c>
      <c r="B4" s="521" t="s">
        <v>713</v>
      </c>
      <c r="C4" s="522"/>
      <c r="D4" s="525" t="s">
        <v>714</v>
      </c>
      <c r="E4" s="405"/>
      <c r="F4" s="405"/>
    </row>
    <row r="5" spans="1:6" ht="15.75">
      <c r="A5" s="520"/>
      <c r="B5" s="523"/>
      <c r="C5" s="524"/>
      <c r="D5" s="526"/>
      <c r="E5" s="406"/>
      <c r="F5" s="405"/>
    </row>
    <row r="6" spans="1:6">
      <c r="A6" s="423">
        <v>1</v>
      </c>
      <c r="B6" s="512" t="s">
        <v>715</v>
      </c>
      <c r="C6" s="513"/>
      <c r="D6" s="424">
        <v>8000000</v>
      </c>
    </row>
    <row r="7" spans="1:6">
      <c r="A7" s="423">
        <v>2</v>
      </c>
      <c r="B7" s="527" t="s">
        <v>745</v>
      </c>
      <c r="C7" s="528"/>
      <c r="D7" s="424">
        <v>56000000</v>
      </c>
    </row>
    <row r="8" spans="1:6">
      <c r="A8" s="423">
        <v>3</v>
      </c>
      <c r="B8" s="515" t="s">
        <v>716</v>
      </c>
      <c r="C8" s="516"/>
      <c r="D8" s="424">
        <v>30000000</v>
      </c>
    </row>
    <row r="9" spans="1:6">
      <c r="A9" s="423">
        <v>4</v>
      </c>
      <c r="B9" s="512" t="s">
        <v>717</v>
      </c>
      <c r="C9" s="513"/>
      <c r="D9" s="424">
        <v>10000000</v>
      </c>
    </row>
    <row r="10" spans="1:6">
      <c r="A10" s="423">
        <v>5</v>
      </c>
      <c r="B10" s="512" t="s">
        <v>718</v>
      </c>
      <c r="C10" s="513"/>
      <c r="D10" s="424">
        <v>50500000</v>
      </c>
    </row>
    <row r="11" spans="1:6">
      <c r="A11" s="423">
        <v>6</v>
      </c>
      <c r="B11" s="517" t="s">
        <v>199</v>
      </c>
      <c r="C11" s="518"/>
      <c r="D11" s="424">
        <v>39821000</v>
      </c>
    </row>
    <row r="12" spans="1:6">
      <c r="A12" s="423">
        <v>7</v>
      </c>
      <c r="B12" s="517" t="s">
        <v>200</v>
      </c>
      <c r="C12" s="518"/>
      <c r="D12" s="425">
        <v>39450000</v>
      </c>
    </row>
    <row r="13" spans="1:6">
      <c r="A13" s="423">
        <v>8</v>
      </c>
      <c r="B13" s="512" t="s">
        <v>719</v>
      </c>
      <c r="C13" s="513"/>
      <c r="D13" s="424">
        <v>24950000</v>
      </c>
    </row>
    <row r="14" spans="1:6">
      <c r="A14" s="423">
        <v>9</v>
      </c>
      <c r="B14" s="426" t="s">
        <v>724</v>
      </c>
      <c r="C14" s="427" t="s">
        <v>725</v>
      </c>
      <c r="D14" s="424">
        <v>15000000</v>
      </c>
    </row>
    <row r="15" spans="1:6">
      <c r="A15" s="423">
        <v>10</v>
      </c>
      <c r="B15" s="512" t="s">
        <v>720</v>
      </c>
      <c r="C15" s="513"/>
      <c r="D15" s="424">
        <v>20950000</v>
      </c>
    </row>
    <row r="16" spans="1:6">
      <c r="A16" s="423">
        <v>11</v>
      </c>
      <c r="B16" s="512" t="s">
        <v>721</v>
      </c>
      <c r="C16" s="513"/>
      <c r="D16" s="424">
        <v>38010000</v>
      </c>
    </row>
    <row r="17" spans="1:4">
      <c r="A17" s="423">
        <v>12</v>
      </c>
      <c r="B17" s="512" t="s">
        <v>722</v>
      </c>
      <c r="C17" s="513"/>
      <c r="D17" s="424">
        <v>136230000</v>
      </c>
    </row>
    <row r="18" spans="1:4">
      <c r="A18" s="423">
        <v>13</v>
      </c>
      <c r="B18" s="512" t="s">
        <v>723</v>
      </c>
      <c r="C18" s="513"/>
      <c r="D18" s="424">
        <v>49291000</v>
      </c>
    </row>
    <row r="19" spans="1:4">
      <c r="A19" s="423">
        <v>14</v>
      </c>
      <c r="B19" s="512" t="s">
        <v>744</v>
      </c>
      <c r="C19" s="513"/>
      <c r="D19" s="424">
        <v>1500000</v>
      </c>
    </row>
    <row r="20" spans="1:4">
      <c r="A20" s="27"/>
      <c r="B20" s="514"/>
      <c r="C20" s="514"/>
      <c r="D20" s="428">
        <f>SUM(D6:D19)</f>
        <v>519702000</v>
      </c>
    </row>
    <row r="21" spans="1:4">
      <c r="A21" s="408"/>
      <c r="B21" s="504"/>
      <c r="C21" s="504"/>
      <c r="D21" s="409"/>
    </row>
    <row r="22" spans="1:4">
      <c r="B22" s="505"/>
      <c r="C22" s="505"/>
    </row>
    <row r="23" spans="1:4">
      <c r="B23" s="505"/>
      <c r="C23" s="505"/>
    </row>
  </sheetData>
  <mergeCells count="21">
    <mergeCell ref="A4:A5"/>
    <mergeCell ref="B4:C5"/>
    <mergeCell ref="D4:D5"/>
    <mergeCell ref="B6:C6"/>
    <mergeCell ref="B7:C7"/>
    <mergeCell ref="B21:C21"/>
    <mergeCell ref="B22:C22"/>
    <mergeCell ref="B23:C23"/>
    <mergeCell ref="A2:D3"/>
    <mergeCell ref="B15:C15"/>
    <mergeCell ref="B16:C16"/>
    <mergeCell ref="B17:C17"/>
    <mergeCell ref="B18:C18"/>
    <mergeCell ref="B19:C19"/>
    <mergeCell ref="B20:C20"/>
    <mergeCell ref="B8:C8"/>
    <mergeCell ref="B9:C9"/>
    <mergeCell ref="B10:C10"/>
    <mergeCell ref="B11:C11"/>
    <mergeCell ref="B12:C12"/>
    <mergeCell ref="B13:C1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dimension ref="B2:D51"/>
  <sheetViews>
    <sheetView topLeftCell="A19" workbookViewId="0">
      <selection activeCell="C51" sqref="C51"/>
    </sheetView>
  </sheetViews>
  <sheetFormatPr defaultRowHeight="15"/>
  <cols>
    <col min="1" max="1" width="1.42578125" style="13" customWidth="1"/>
    <col min="2" max="2" width="11.42578125" style="13" customWidth="1"/>
    <col min="3" max="3" width="58.28515625" style="13" customWidth="1"/>
    <col min="4" max="4" width="14.5703125" style="13" customWidth="1"/>
    <col min="5" max="5" width="1.42578125" style="13" customWidth="1"/>
    <col min="6" max="16384" width="9.140625" style="13"/>
  </cols>
  <sheetData>
    <row r="2" spans="2:4" ht="45" customHeight="1">
      <c r="B2" s="431" t="s">
        <v>599</v>
      </c>
      <c r="C2" s="433"/>
      <c r="D2" s="433"/>
    </row>
    <row r="4" spans="2:4" ht="28.5">
      <c r="B4" s="16" t="s">
        <v>23</v>
      </c>
      <c r="C4" s="17" t="s">
        <v>24</v>
      </c>
      <c r="D4" s="17" t="s">
        <v>690</v>
      </c>
    </row>
    <row r="5" spans="2:4">
      <c r="B5" s="18">
        <v>1</v>
      </c>
      <c r="C5" s="18">
        <v>2</v>
      </c>
      <c r="D5" s="18">
        <v>3</v>
      </c>
    </row>
    <row r="6" spans="2:4" ht="15" customHeight="1">
      <c r="B6" s="17">
        <v>3</v>
      </c>
      <c r="C6" s="19" t="s">
        <v>25</v>
      </c>
      <c r="D6" s="29"/>
    </row>
    <row r="7" spans="2:4">
      <c r="B7" s="21">
        <v>3111</v>
      </c>
      <c r="C7" s="22" t="s">
        <v>25</v>
      </c>
      <c r="D7" s="20">
        <v>0</v>
      </c>
    </row>
    <row r="8" spans="2:4">
      <c r="B8" s="17">
        <v>7</v>
      </c>
      <c r="C8" s="23" t="s">
        <v>26</v>
      </c>
      <c r="D8" s="24">
        <f>SUM(D9:D27)</f>
        <v>462517000</v>
      </c>
    </row>
    <row r="9" spans="2:4" ht="30">
      <c r="B9" s="21">
        <v>7111</v>
      </c>
      <c r="C9" s="25" t="s">
        <v>27</v>
      </c>
      <c r="D9" s="26">
        <v>137500000</v>
      </c>
    </row>
    <row r="10" spans="2:4">
      <c r="B10" s="21">
        <v>7131</v>
      </c>
      <c r="C10" s="22" t="s">
        <v>28</v>
      </c>
      <c r="D10" s="26">
        <v>25000000</v>
      </c>
    </row>
    <row r="11" spans="2:4">
      <c r="B11" s="21">
        <v>7133</v>
      </c>
      <c r="C11" s="22" t="s">
        <v>29</v>
      </c>
      <c r="D11" s="26">
        <v>1600000</v>
      </c>
    </row>
    <row r="12" spans="2:4">
      <c r="B12" s="21">
        <v>7134</v>
      </c>
      <c r="C12" s="22" t="s">
        <v>30</v>
      </c>
      <c r="D12" s="26">
        <v>4000000</v>
      </c>
    </row>
    <row r="13" spans="2:4">
      <c r="B13" s="21">
        <v>7144</v>
      </c>
      <c r="C13" s="27" t="s">
        <v>31</v>
      </c>
      <c r="D13" s="26">
        <v>0</v>
      </c>
    </row>
    <row r="14" spans="2:4" ht="30">
      <c r="B14" s="21">
        <v>7145</v>
      </c>
      <c r="C14" s="25" t="s">
        <v>32</v>
      </c>
      <c r="D14" s="28">
        <v>10000000</v>
      </c>
    </row>
    <row r="15" spans="2:4" ht="30">
      <c r="B15" s="21">
        <v>7161</v>
      </c>
      <c r="C15" s="25" t="s">
        <v>33</v>
      </c>
      <c r="D15" s="26">
        <v>6000000</v>
      </c>
    </row>
    <row r="16" spans="2:4">
      <c r="B16" s="21">
        <v>7331</v>
      </c>
      <c r="C16" s="22" t="s">
        <v>34</v>
      </c>
      <c r="D16" s="26">
        <v>214799179</v>
      </c>
    </row>
    <row r="17" spans="2:4">
      <c r="B17" s="21">
        <v>7332</v>
      </c>
      <c r="C17" s="22" t="s">
        <v>35</v>
      </c>
      <c r="D17" s="26">
        <v>28950000</v>
      </c>
    </row>
    <row r="18" spans="2:4">
      <c r="B18" s="21">
        <v>7411</v>
      </c>
      <c r="C18" s="22" t="s">
        <v>36</v>
      </c>
      <c r="D18" s="26">
        <v>500000</v>
      </c>
    </row>
    <row r="19" spans="2:4">
      <c r="B19" s="21">
        <v>7415</v>
      </c>
      <c r="C19" s="22" t="s">
        <v>37</v>
      </c>
      <c r="D19" s="26">
        <v>2000000</v>
      </c>
    </row>
    <row r="20" spans="2:4" ht="30">
      <c r="B20" s="21">
        <v>7421</v>
      </c>
      <c r="C20" s="25" t="s">
        <v>38</v>
      </c>
      <c r="D20" s="26">
        <v>500000</v>
      </c>
    </row>
    <row r="21" spans="2:4">
      <c r="B21" s="21">
        <v>7422</v>
      </c>
      <c r="C21" s="22" t="s">
        <v>39</v>
      </c>
      <c r="D21" s="20">
        <v>5000000</v>
      </c>
    </row>
    <row r="22" spans="2:4">
      <c r="B22" s="21">
        <v>7433</v>
      </c>
      <c r="C22" s="22" t="s">
        <v>40</v>
      </c>
      <c r="D22" s="20">
        <v>2000000</v>
      </c>
    </row>
    <row r="23" spans="2:4">
      <c r="B23" s="21">
        <v>7441</v>
      </c>
      <c r="C23" s="22" t="s">
        <v>41</v>
      </c>
      <c r="D23" s="20">
        <v>1000000</v>
      </c>
    </row>
    <row r="24" spans="2:4">
      <c r="B24" s="21">
        <v>7451</v>
      </c>
      <c r="C24" s="22" t="s">
        <v>42</v>
      </c>
      <c r="D24" s="20">
        <v>22167821</v>
      </c>
    </row>
    <row r="25" spans="2:4">
      <c r="B25" s="21">
        <v>7711</v>
      </c>
      <c r="C25" s="22" t="s">
        <v>43</v>
      </c>
      <c r="D25" s="20">
        <v>1500000</v>
      </c>
    </row>
    <row r="26" spans="2:4">
      <c r="B26" s="21">
        <v>8</v>
      </c>
      <c r="C26" s="23" t="s">
        <v>44</v>
      </c>
      <c r="D26" s="24">
        <f>SUM(D27)</f>
        <v>0</v>
      </c>
    </row>
    <row r="27" spans="2:4">
      <c r="B27" s="21">
        <v>8121</v>
      </c>
      <c r="C27" s="22" t="s">
        <v>45</v>
      </c>
      <c r="D27" s="20">
        <v>0</v>
      </c>
    </row>
    <row r="28" spans="2:4">
      <c r="B28" s="17">
        <v>9</v>
      </c>
      <c r="C28" s="30" t="s">
        <v>46</v>
      </c>
      <c r="D28" s="33">
        <f>SUM(D29:D30)</f>
        <v>40000000</v>
      </c>
    </row>
    <row r="29" spans="2:4" ht="30">
      <c r="B29" s="21">
        <v>9114</v>
      </c>
      <c r="C29" s="31" t="s">
        <v>47</v>
      </c>
      <c r="D29" s="28">
        <v>40000000</v>
      </c>
    </row>
    <row r="30" spans="2:4">
      <c r="B30" s="21">
        <v>9219</v>
      </c>
      <c r="C30" s="32" t="s">
        <v>48</v>
      </c>
      <c r="D30" s="28">
        <v>0</v>
      </c>
    </row>
    <row r="31" spans="2:4" ht="30" customHeight="1">
      <c r="B31" s="17" t="s">
        <v>50</v>
      </c>
      <c r="C31" s="23" t="s">
        <v>49</v>
      </c>
      <c r="D31" s="29">
        <f>SUM(D28,D26)</f>
        <v>40000000</v>
      </c>
    </row>
    <row r="32" spans="2:4">
      <c r="B32" s="17" t="s">
        <v>52</v>
      </c>
      <c r="C32" s="23" t="s">
        <v>51</v>
      </c>
      <c r="D32" s="29">
        <f>SUM(D28,D26,D8)</f>
        <v>502517000</v>
      </c>
    </row>
    <row r="33" spans="2:4" ht="30" customHeight="1">
      <c r="B33" s="17" t="s">
        <v>54</v>
      </c>
      <c r="C33" s="19" t="s">
        <v>53</v>
      </c>
      <c r="D33" s="29">
        <f>SUM(D28,D26,D8,D6)</f>
        <v>502517000</v>
      </c>
    </row>
    <row r="34" spans="2:4" ht="29.25">
      <c r="B34" s="21"/>
      <c r="C34" s="19" t="s">
        <v>55</v>
      </c>
      <c r="D34" s="34">
        <v>17185000</v>
      </c>
    </row>
    <row r="35" spans="2:4" ht="57">
      <c r="B35" s="16" t="s">
        <v>56</v>
      </c>
      <c r="C35" s="30" t="s">
        <v>57</v>
      </c>
      <c r="D35" s="34">
        <f>SUM(D28,D26,D8,D6,D34)</f>
        <v>519702000</v>
      </c>
    </row>
    <row r="36" spans="2:4">
      <c r="B36" s="14"/>
      <c r="D36" s="15"/>
    </row>
    <row r="37" spans="2:4">
      <c r="B37" s="14"/>
      <c r="D37" s="15"/>
    </row>
    <row r="38" spans="2:4">
      <c r="B38" s="14"/>
      <c r="D38" s="15"/>
    </row>
    <row r="39" spans="2:4">
      <c r="B39" s="14"/>
      <c r="D39" s="15"/>
    </row>
    <row r="40" spans="2:4">
      <c r="B40" s="14"/>
      <c r="D40" s="15"/>
    </row>
    <row r="41" spans="2:4">
      <c r="B41" s="14"/>
      <c r="D41" s="15"/>
    </row>
    <row r="42" spans="2:4">
      <c r="B42" s="14"/>
      <c r="D42" s="15"/>
    </row>
    <row r="43" spans="2:4">
      <c r="B43" s="14"/>
      <c r="D43" s="15"/>
    </row>
    <row r="44" spans="2:4">
      <c r="B44" s="14"/>
      <c r="D44" s="15"/>
    </row>
    <row r="45" spans="2:4">
      <c r="B45" s="14"/>
      <c r="D45" s="15"/>
    </row>
    <row r="46" spans="2:4">
      <c r="B46" s="14"/>
      <c r="D46" s="15"/>
    </row>
    <row r="47" spans="2:4">
      <c r="B47" s="14"/>
      <c r="D47" s="15"/>
    </row>
    <row r="48" spans="2:4">
      <c r="B48" s="14"/>
      <c r="D48" s="15"/>
    </row>
    <row r="49" spans="2:2">
      <c r="B49" s="14"/>
    </row>
    <row r="50" spans="2:2">
      <c r="B50" s="14"/>
    </row>
    <row r="51" spans="2:2">
      <c r="B51" s="14"/>
    </row>
  </sheetData>
  <mergeCells count="1">
    <mergeCell ref="B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G31"/>
  <sheetViews>
    <sheetView workbookViewId="0">
      <selection activeCell="B2" sqref="B2:G2"/>
    </sheetView>
  </sheetViews>
  <sheetFormatPr defaultRowHeight="12.75"/>
  <cols>
    <col min="1" max="1" width="1.42578125" style="35" customWidth="1"/>
    <col min="2" max="2" width="8.140625" style="35" customWidth="1"/>
    <col min="3" max="3" width="8" style="35" customWidth="1"/>
    <col min="4" max="4" width="35.7109375" style="35" customWidth="1"/>
    <col min="5" max="7" width="11.42578125" style="35" customWidth="1"/>
    <col min="8" max="8" width="1.42578125" style="35" customWidth="1"/>
    <col min="9" max="9" width="3.28515625" style="35" customWidth="1"/>
    <col min="10" max="16384" width="9.140625" style="35"/>
  </cols>
  <sheetData>
    <row r="2" spans="2:7" ht="124.5" customHeight="1">
      <c r="B2" s="431" t="s">
        <v>747</v>
      </c>
      <c r="C2" s="433"/>
      <c r="D2" s="433"/>
      <c r="E2" s="433"/>
      <c r="F2" s="433"/>
      <c r="G2" s="433"/>
    </row>
    <row r="4" spans="2:7" ht="25.5">
      <c r="B4" s="37" t="s">
        <v>59</v>
      </c>
      <c r="C4" s="37" t="s">
        <v>60</v>
      </c>
      <c r="D4" s="38" t="s">
        <v>61</v>
      </c>
      <c r="E4" s="38">
        <v>2019</v>
      </c>
      <c r="F4" s="38">
        <v>2020</v>
      </c>
      <c r="G4" s="38">
        <v>2021</v>
      </c>
    </row>
    <row r="5" spans="2:7">
      <c r="B5" s="39"/>
      <c r="C5" s="39"/>
      <c r="D5" s="40" t="s">
        <v>62</v>
      </c>
      <c r="E5" s="39"/>
      <c r="F5" s="39"/>
      <c r="G5" s="39"/>
    </row>
    <row r="6" spans="2:7">
      <c r="B6" s="41">
        <v>511</v>
      </c>
      <c r="C6" s="41"/>
      <c r="D6" s="42"/>
      <c r="E6" s="41"/>
      <c r="F6" s="41"/>
      <c r="G6" s="42"/>
    </row>
    <row r="7" spans="2:7" ht="25.5">
      <c r="B7" s="41">
        <v>511</v>
      </c>
      <c r="C7" s="41">
        <v>1</v>
      </c>
      <c r="D7" s="41" t="s">
        <v>63</v>
      </c>
      <c r="E7" s="190">
        <v>10000000</v>
      </c>
      <c r="F7" s="190">
        <v>5000000</v>
      </c>
      <c r="G7" s="190">
        <v>5000000</v>
      </c>
    </row>
    <row r="8" spans="2:7">
      <c r="B8" s="41"/>
      <c r="C8" s="41"/>
      <c r="D8" s="42" t="s">
        <v>64</v>
      </c>
      <c r="E8" s="190"/>
      <c r="F8" s="190"/>
      <c r="G8" s="190"/>
    </row>
    <row r="9" spans="2:7">
      <c r="B9" s="43"/>
      <c r="C9" s="43"/>
      <c r="D9" s="44" t="s">
        <v>65</v>
      </c>
      <c r="E9" s="181">
        <f>SUM(E7)</f>
        <v>10000000</v>
      </c>
      <c r="F9" s="181">
        <f>SUM(F7)</f>
        <v>5000000</v>
      </c>
      <c r="G9" s="181">
        <f>SUM(G7)</f>
        <v>5000000</v>
      </c>
    </row>
    <row r="10" spans="2:7">
      <c r="B10" s="41"/>
      <c r="C10" s="41"/>
      <c r="D10" s="42"/>
      <c r="E10" s="41"/>
      <c r="F10" s="41"/>
      <c r="G10" s="41"/>
    </row>
    <row r="11" spans="2:7" ht="25.5">
      <c r="B11" s="41">
        <v>511</v>
      </c>
      <c r="C11" s="41">
        <v>2</v>
      </c>
      <c r="D11" s="41" t="s">
        <v>66</v>
      </c>
      <c r="E11" s="190">
        <v>10000000</v>
      </c>
      <c r="F11" s="190">
        <v>25000000</v>
      </c>
      <c r="G11" s="190">
        <v>30000000</v>
      </c>
    </row>
    <row r="12" spans="2:7">
      <c r="B12" s="41"/>
      <c r="C12" s="41"/>
      <c r="D12" s="41" t="s">
        <v>64</v>
      </c>
      <c r="E12" s="190"/>
      <c r="F12" s="190"/>
      <c r="G12" s="190"/>
    </row>
    <row r="13" spans="2:7">
      <c r="B13" s="41"/>
      <c r="C13" s="41"/>
      <c r="D13" s="43" t="s">
        <v>67</v>
      </c>
      <c r="E13" s="181">
        <f>SUM(E11)</f>
        <v>10000000</v>
      </c>
      <c r="F13" s="181">
        <f>SUM(F11)</f>
        <v>25000000</v>
      </c>
      <c r="G13" s="181">
        <f>SUM(G11)</f>
        <v>30000000</v>
      </c>
    </row>
    <row r="14" spans="2:7">
      <c r="B14" s="41">
        <v>511</v>
      </c>
      <c r="C14" s="41">
        <v>3</v>
      </c>
      <c r="D14" s="41" t="s">
        <v>68</v>
      </c>
      <c r="E14" s="190">
        <v>5000000</v>
      </c>
      <c r="F14" s="190">
        <v>10000000</v>
      </c>
      <c r="G14" s="190">
        <v>10000000</v>
      </c>
    </row>
    <row r="15" spans="2:7">
      <c r="B15" s="41"/>
      <c r="C15" s="41"/>
      <c r="D15" s="41" t="s">
        <v>64</v>
      </c>
      <c r="E15" s="190"/>
      <c r="F15" s="190"/>
      <c r="G15" s="190"/>
    </row>
    <row r="16" spans="2:7">
      <c r="B16" s="41"/>
      <c r="C16" s="41"/>
      <c r="D16" s="43" t="s">
        <v>67</v>
      </c>
      <c r="E16" s="293">
        <f>SUM(E14)</f>
        <v>5000000</v>
      </c>
      <c r="F16" s="181">
        <f>SUM(F14)</f>
        <v>10000000</v>
      </c>
      <c r="G16" s="181">
        <f>SUM(G14)</f>
        <v>10000000</v>
      </c>
    </row>
    <row r="17" spans="2:7" ht="25.5">
      <c r="B17" s="41">
        <v>511</v>
      </c>
      <c r="C17" s="41">
        <v>4</v>
      </c>
      <c r="D17" s="41" t="s">
        <v>691</v>
      </c>
      <c r="E17" s="41"/>
      <c r="F17" s="190"/>
      <c r="G17" s="190"/>
    </row>
    <row r="18" spans="2:7">
      <c r="B18" s="41"/>
      <c r="C18" s="41"/>
      <c r="D18" s="41"/>
      <c r="E18" s="41"/>
      <c r="F18" s="181"/>
      <c r="G18" s="181"/>
    </row>
    <row r="19" spans="2:7">
      <c r="B19" s="41"/>
      <c r="C19" s="41"/>
      <c r="D19" s="43"/>
      <c r="E19" s="43"/>
      <c r="F19" s="181"/>
      <c r="G19" s="181"/>
    </row>
    <row r="20" spans="2:7">
      <c r="B20" s="41">
        <v>511</v>
      </c>
      <c r="C20" s="41">
        <v>5</v>
      </c>
      <c r="D20" s="41"/>
      <c r="E20" s="41"/>
      <c r="F20" s="190"/>
      <c r="G20" s="190"/>
    </row>
    <row r="21" spans="2:7">
      <c r="B21" s="41">
        <v>511</v>
      </c>
      <c r="C21" s="41">
        <v>6</v>
      </c>
      <c r="D21" s="41" t="s">
        <v>69</v>
      </c>
      <c r="E21" s="41"/>
      <c r="F21" s="190">
        <v>1250000</v>
      </c>
      <c r="G21" s="190">
        <v>1250000</v>
      </c>
    </row>
    <row r="22" spans="2:7">
      <c r="B22" s="41"/>
      <c r="C22" s="41"/>
      <c r="D22" s="41" t="s">
        <v>64</v>
      </c>
      <c r="E22" s="41"/>
      <c r="F22" s="181"/>
      <c r="G22" s="181"/>
    </row>
    <row r="23" spans="2:7">
      <c r="B23" s="41"/>
      <c r="C23" s="41"/>
      <c r="D23" s="43" t="s">
        <v>67</v>
      </c>
      <c r="E23" s="41"/>
      <c r="F23" s="181">
        <f>SUM(F20:F21)</f>
        <v>1250000</v>
      </c>
      <c r="G23" s="181">
        <f>SUM(G20:G21)</f>
        <v>1250000</v>
      </c>
    </row>
    <row r="24" spans="2:7">
      <c r="B24" s="41">
        <v>511</v>
      </c>
      <c r="C24" s="41">
        <v>7</v>
      </c>
      <c r="D24" s="41" t="s">
        <v>666</v>
      </c>
      <c r="E24" s="41"/>
      <c r="F24" s="190">
        <v>28000000</v>
      </c>
      <c r="G24" s="190">
        <v>5000000</v>
      </c>
    </row>
    <row r="25" spans="2:7">
      <c r="B25" s="41"/>
      <c r="C25" s="41"/>
      <c r="D25" s="41" t="s">
        <v>64</v>
      </c>
      <c r="E25" s="41"/>
      <c r="F25" s="190"/>
      <c r="G25" s="190"/>
    </row>
    <row r="26" spans="2:7">
      <c r="B26" s="41"/>
      <c r="C26" s="41"/>
      <c r="D26" s="43" t="s">
        <v>67</v>
      </c>
      <c r="E26" s="41"/>
      <c r="F26" s="181">
        <v>28000000</v>
      </c>
      <c r="G26" s="181">
        <v>5000000</v>
      </c>
    </row>
    <row r="27" spans="2:7">
      <c r="B27" s="41"/>
      <c r="C27" s="41"/>
      <c r="D27" s="41"/>
      <c r="E27" s="330"/>
      <c r="F27" s="41"/>
      <c r="G27" s="41"/>
    </row>
    <row r="28" spans="2:7">
      <c r="B28" s="41"/>
      <c r="C28" s="41"/>
      <c r="D28" s="41"/>
      <c r="E28" s="41"/>
      <c r="F28" s="41"/>
      <c r="G28" s="41"/>
    </row>
    <row r="29" spans="2:7">
      <c r="B29" s="41"/>
      <c r="C29" s="41"/>
      <c r="D29" s="43"/>
      <c r="E29" s="43"/>
      <c r="F29" s="41"/>
      <c r="G29" s="41"/>
    </row>
    <row r="30" spans="2:7">
      <c r="B30" s="41"/>
      <c r="C30" s="41"/>
      <c r="D30" s="41"/>
      <c r="E30" s="41"/>
      <c r="F30" s="41"/>
      <c r="G30" s="41"/>
    </row>
    <row r="31" spans="2:7">
      <c r="B31" s="41"/>
      <c r="C31" s="41"/>
      <c r="D31" s="43" t="s">
        <v>70</v>
      </c>
      <c r="E31" s="181">
        <f>SUM(E9+E13+E16+E19+E24+E27)</f>
        <v>25000000</v>
      </c>
      <c r="F31" s="181">
        <f>SUM(F29,F26,F23,F19,F16,F13,F9)</f>
        <v>69250000</v>
      </c>
      <c r="G31" s="181">
        <f>SUM(G29,G26,G23,G19,G16,G13,G9)</f>
        <v>51250000</v>
      </c>
    </row>
  </sheetData>
  <mergeCells count="1">
    <mergeCell ref="B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B2:D83"/>
  <sheetViews>
    <sheetView workbookViewId="0">
      <selection activeCell="D74" sqref="D74"/>
    </sheetView>
  </sheetViews>
  <sheetFormatPr defaultRowHeight="15"/>
  <cols>
    <col min="1" max="1" width="1.42578125" style="13" customWidth="1"/>
    <col min="2" max="2" width="11.42578125" style="13" customWidth="1"/>
    <col min="3" max="3" width="58.28515625" style="13" customWidth="1"/>
    <col min="4" max="4" width="14.5703125" style="13" customWidth="1"/>
    <col min="5" max="5" width="1.42578125" style="13" customWidth="1"/>
    <col min="6" max="6" width="10" style="13" bestFit="1" customWidth="1"/>
    <col min="7" max="16384" width="9.140625" style="13"/>
  </cols>
  <sheetData>
    <row r="2" spans="2:4" ht="61.5" customHeight="1">
      <c r="B2" s="431" t="s">
        <v>746</v>
      </c>
      <c r="C2" s="433"/>
      <c r="D2" s="433"/>
    </row>
    <row r="4" spans="2:4" ht="28.5">
      <c r="B4" s="16" t="s">
        <v>23</v>
      </c>
      <c r="C4" s="17" t="s">
        <v>58</v>
      </c>
      <c r="D4" s="16" t="s">
        <v>692</v>
      </c>
    </row>
    <row r="5" spans="2:4">
      <c r="B5" s="45">
        <v>711000</v>
      </c>
      <c r="C5" s="53" t="s">
        <v>71</v>
      </c>
      <c r="D5" s="46"/>
    </row>
    <row r="6" spans="2:4">
      <c r="B6" s="47"/>
      <c r="C6" s="54"/>
      <c r="D6" s="48"/>
    </row>
    <row r="7" spans="2:4">
      <c r="B7" s="49">
        <v>711110</v>
      </c>
      <c r="C7" s="55" t="s">
        <v>72</v>
      </c>
      <c r="D7" s="50">
        <v>113000000</v>
      </c>
    </row>
    <row r="8" spans="2:4">
      <c r="B8" s="49">
        <v>711120</v>
      </c>
      <c r="C8" s="55" t="s">
        <v>73</v>
      </c>
      <c r="D8" s="50">
        <v>10000000</v>
      </c>
    </row>
    <row r="9" spans="2:4">
      <c r="B9" s="49">
        <v>711140</v>
      </c>
      <c r="C9" s="55" t="s">
        <v>74</v>
      </c>
      <c r="D9" s="50">
        <v>2000000</v>
      </c>
    </row>
    <row r="10" spans="2:4">
      <c r="B10" s="51">
        <v>711190</v>
      </c>
      <c r="C10" s="56" t="s">
        <v>75</v>
      </c>
      <c r="D10" s="52">
        <v>12500000</v>
      </c>
    </row>
    <row r="11" spans="2:4">
      <c r="B11" s="58"/>
      <c r="C11" s="59" t="s">
        <v>76</v>
      </c>
      <c r="D11" s="60">
        <f>SUM(D7:D10)</f>
        <v>137500000</v>
      </c>
    </row>
    <row r="12" spans="2:4">
      <c r="B12" s="53"/>
      <c r="C12" s="66"/>
      <c r="D12" s="72"/>
    </row>
    <row r="13" spans="2:4">
      <c r="B13" s="61">
        <v>713000</v>
      </c>
      <c r="C13" s="67" t="s">
        <v>77</v>
      </c>
      <c r="D13" s="73"/>
    </row>
    <row r="14" spans="2:4">
      <c r="B14" s="55"/>
      <c r="C14" s="67"/>
      <c r="D14" s="73"/>
    </row>
    <row r="15" spans="2:4">
      <c r="B15" s="55">
        <v>713120</v>
      </c>
      <c r="C15" s="67" t="s">
        <v>77</v>
      </c>
      <c r="D15" s="73">
        <v>25000000</v>
      </c>
    </row>
    <row r="16" spans="2:4">
      <c r="B16" s="55">
        <v>713310</v>
      </c>
      <c r="C16" s="67" t="s">
        <v>78</v>
      </c>
      <c r="D16" s="73">
        <v>1600000</v>
      </c>
    </row>
    <row r="17" spans="2:4">
      <c r="B17" s="55">
        <v>713420</v>
      </c>
      <c r="C17" s="67" t="s">
        <v>79</v>
      </c>
      <c r="D17" s="73">
        <v>4000000</v>
      </c>
    </row>
    <row r="18" spans="2:4">
      <c r="B18" s="54"/>
      <c r="C18" s="67"/>
      <c r="D18" s="73"/>
    </row>
    <row r="19" spans="2:4">
      <c r="B19" s="22"/>
      <c r="C19" s="71" t="s">
        <v>80</v>
      </c>
      <c r="D19" s="74">
        <f>SUM(D15:D17)</f>
        <v>30600000</v>
      </c>
    </row>
    <row r="20" spans="2:4">
      <c r="B20" s="62"/>
      <c r="C20" s="68"/>
      <c r="D20" s="73"/>
    </row>
    <row r="21" spans="2:4">
      <c r="B21" s="62">
        <v>714000</v>
      </c>
      <c r="C21" s="67" t="s">
        <v>81</v>
      </c>
      <c r="D21" s="73"/>
    </row>
    <row r="22" spans="2:4">
      <c r="B22" s="62"/>
      <c r="C22" s="67"/>
      <c r="D22" s="73"/>
    </row>
    <row r="23" spans="2:4">
      <c r="B23" s="62">
        <v>714510</v>
      </c>
      <c r="C23" s="67" t="s">
        <v>82</v>
      </c>
      <c r="D23" s="73">
        <v>6000000</v>
      </c>
    </row>
    <row r="24" spans="2:4">
      <c r="B24" s="62">
        <v>714540</v>
      </c>
      <c r="C24" s="67" t="s">
        <v>83</v>
      </c>
      <c r="D24" s="73">
        <v>1200000</v>
      </c>
    </row>
    <row r="25" spans="2:4">
      <c r="B25" s="62">
        <v>714550</v>
      </c>
      <c r="C25" s="67" t="s">
        <v>84</v>
      </c>
      <c r="D25" s="73">
        <v>800000</v>
      </c>
    </row>
    <row r="26" spans="2:4">
      <c r="B26" s="62">
        <v>714560</v>
      </c>
      <c r="C26" s="67" t="s">
        <v>85</v>
      </c>
      <c r="D26" s="73">
        <v>1000000</v>
      </c>
    </row>
    <row r="27" spans="2:4">
      <c r="B27" s="62">
        <v>714570</v>
      </c>
      <c r="C27" s="67" t="s">
        <v>86</v>
      </c>
      <c r="D27" s="75">
        <v>1000000</v>
      </c>
    </row>
    <row r="28" spans="2:4">
      <c r="B28" s="62"/>
      <c r="C28" s="69"/>
      <c r="D28" s="73"/>
    </row>
    <row r="29" spans="2:4">
      <c r="B29" s="42"/>
      <c r="C29" s="71" t="s">
        <v>87</v>
      </c>
      <c r="D29" s="74">
        <f>SUM(D23:D28)</f>
        <v>10000000</v>
      </c>
    </row>
    <row r="30" spans="2:4">
      <c r="B30" s="62"/>
      <c r="C30" s="68"/>
      <c r="D30" s="73"/>
    </row>
    <row r="31" spans="2:4">
      <c r="B31" s="62">
        <v>716000</v>
      </c>
      <c r="C31" s="67" t="s">
        <v>88</v>
      </c>
      <c r="D31" s="73"/>
    </row>
    <row r="32" spans="2:4">
      <c r="B32" s="62"/>
      <c r="C32" s="67"/>
      <c r="D32" s="73"/>
    </row>
    <row r="33" spans="2:4">
      <c r="B33" s="62">
        <v>716100</v>
      </c>
      <c r="C33" s="67" t="s">
        <v>89</v>
      </c>
      <c r="D33" s="73">
        <v>6000000</v>
      </c>
    </row>
    <row r="34" spans="2:4">
      <c r="B34" s="42" t="s">
        <v>90</v>
      </c>
      <c r="C34" s="71" t="s">
        <v>91</v>
      </c>
      <c r="D34" s="74">
        <f>SUM(D33)</f>
        <v>6000000</v>
      </c>
    </row>
    <row r="35" spans="2:4">
      <c r="B35" s="62"/>
      <c r="C35" s="68"/>
      <c r="D35" s="76"/>
    </row>
    <row r="36" spans="2:4">
      <c r="B36" s="62">
        <v>732000</v>
      </c>
      <c r="C36" s="67" t="s">
        <v>92</v>
      </c>
      <c r="D36" s="76"/>
    </row>
    <row r="37" spans="2:4">
      <c r="B37" s="62"/>
      <c r="C37" s="67"/>
      <c r="D37" s="76"/>
    </row>
    <row r="38" spans="2:4">
      <c r="B38" s="62">
        <v>732251</v>
      </c>
      <c r="C38" s="67" t="s">
        <v>93</v>
      </c>
      <c r="D38" s="73"/>
    </row>
    <row r="39" spans="2:4">
      <c r="B39" s="62"/>
      <c r="C39" s="67"/>
      <c r="D39" s="73"/>
    </row>
    <row r="40" spans="2:4">
      <c r="B40" s="42"/>
      <c r="C40" s="71" t="s">
        <v>94</v>
      </c>
      <c r="D40" s="74">
        <f>SUM(D38)</f>
        <v>0</v>
      </c>
    </row>
    <row r="41" spans="2:4">
      <c r="B41" s="62"/>
      <c r="C41" s="67"/>
      <c r="D41" s="76"/>
    </row>
    <row r="42" spans="2:4">
      <c r="B42" s="62">
        <v>733000</v>
      </c>
      <c r="C42" s="67" t="s">
        <v>95</v>
      </c>
      <c r="D42" s="76"/>
    </row>
    <row r="43" spans="2:4">
      <c r="B43" s="62"/>
      <c r="C43" s="67"/>
      <c r="D43" s="75"/>
    </row>
    <row r="44" spans="2:4">
      <c r="B44" s="62">
        <v>733150</v>
      </c>
      <c r="C44" s="67" t="s">
        <v>96</v>
      </c>
      <c r="D44" s="73">
        <v>194299179</v>
      </c>
    </row>
    <row r="45" spans="2:4">
      <c r="B45" s="62">
        <v>733250</v>
      </c>
      <c r="C45" s="67" t="s">
        <v>97</v>
      </c>
      <c r="D45" s="73">
        <v>28950000</v>
      </c>
    </row>
    <row r="46" spans="2:4">
      <c r="B46" s="62">
        <v>733154</v>
      </c>
      <c r="C46" s="69" t="s">
        <v>686</v>
      </c>
      <c r="D46" s="77">
        <v>20500000</v>
      </c>
    </row>
    <row r="47" spans="2:4">
      <c r="B47" s="42"/>
      <c r="C47" s="71" t="s">
        <v>98</v>
      </c>
      <c r="D47" s="74">
        <f>SUM(D44:D46)</f>
        <v>243749179</v>
      </c>
    </row>
    <row r="48" spans="2:4">
      <c r="B48" s="62"/>
      <c r="C48" s="68"/>
      <c r="D48" s="73"/>
    </row>
    <row r="49" spans="2:4">
      <c r="B49" s="62">
        <v>741000</v>
      </c>
      <c r="C49" s="67" t="s">
        <v>99</v>
      </c>
      <c r="D49" s="73"/>
    </row>
    <row r="50" spans="2:4">
      <c r="B50" s="62"/>
      <c r="C50" s="67"/>
      <c r="D50" s="73"/>
    </row>
    <row r="51" spans="2:4">
      <c r="B51" s="62">
        <v>741530</v>
      </c>
      <c r="C51" s="67" t="s">
        <v>100</v>
      </c>
      <c r="D51" s="79">
        <v>2500000</v>
      </c>
    </row>
    <row r="52" spans="2:4">
      <c r="B52" s="62"/>
      <c r="C52" s="69"/>
      <c r="D52" s="77"/>
    </row>
    <row r="53" spans="2:4">
      <c r="B53" s="434"/>
      <c r="C53" s="436" t="s">
        <v>101</v>
      </c>
      <c r="D53" s="438">
        <f>SUM(D50:D51)</f>
        <v>2500000</v>
      </c>
    </row>
    <row r="54" spans="2:4" ht="1.5" customHeight="1">
      <c r="B54" s="435"/>
      <c r="C54" s="437"/>
      <c r="D54" s="439"/>
    </row>
    <row r="55" spans="2:4">
      <c r="B55" s="62"/>
      <c r="C55" s="68"/>
      <c r="D55" s="76"/>
    </row>
    <row r="56" spans="2:4">
      <c r="B56" s="62">
        <v>742000</v>
      </c>
      <c r="C56" s="67" t="s">
        <v>102</v>
      </c>
      <c r="D56" s="73"/>
    </row>
    <row r="57" spans="2:4">
      <c r="B57" s="62"/>
      <c r="C57" s="67"/>
      <c r="D57" s="73"/>
    </row>
    <row r="58" spans="2:4">
      <c r="B58" s="62">
        <v>742251</v>
      </c>
      <c r="C58" s="67" t="s">
        <v>103</v>
      </c>
      <c r="D58" s="73">
        <v>2500000</v>
      </c>
    </row>
    <row r="59" spans="2:4">
      <c r="B59" s="62">
        <v>742253</v>
      </c>
      <c r="C59" s="67" t="s">
        <v>104</v>
      </c>
      <c r="D59" s="73">
        <v>3000000</v>
      </c>
    </row>
    <row r="60" spans="2:4">
      <c r="B60" s="64"/>
      <c r="C60" s="69"/>
      <c r="D60" s="73"/>
    </row>
    <row r="61" spans="2:4">
      <c r="B61" s="42" t="s">
        <v>105</v>
      </c>
      <c r="C61" s="71" t="s">
        <v>106</v>
      </c>
      <c r="D61" s="74">
        <f>SUM(D58:D60)</f>
        <v>5500000</v>
      </c>
    </row>
    <row r="62" spans="2:4">
      <c r="B62" s="63"/>
      <c r="C62" s="68"/>
      <c r="D62" s="76"/>
    </row>
    <row r="63" spans="2:4">
      <c r="B63" s="63">
        <v>743120</v>
      </c>
      <c r="C63" s="68" t="s">
        <v>107</v>
      </c>
      <c r="D63" s="73">
        <v>2000000</v>
      </c>
    </row>
    <row r="64" spans="2:4">
      <c r="B64" s="44"/>
      <c r="C64" s="71" t="s">
        <v>108</v>
      </c>
      <c r="D64" s="74">
        <f>SUM(D63)</f>
        <v>2000000</v>
      </c>
    </row>
    <row r="65" spans="2:4">
      <c r="B65" s="63"/>
      <c r="C65" s="68"/>
      <c r="D65" s="76"/>
    </row>
    <row r="66" spans="2:4">
      <c r="B66" s="63">
        <v>744120</v>
      </c>
      <c r="C66" s="68" t="s">
        <v>656</v>
      </c>
      <c r="D66" s="76">
        <v>1000000</v>
      </c>
    </row>
    <row r="67" spans="2:4">
      <c r="B67" s="63"/>
      <c r="C67" s="68"/>
      <c r="D67" s="76"/>
    </row>
    <row r="68" spans="2:4">
      <c r="B68" s="62"/>
      <c r="C68" s="68" t="s">
        <v>657</v>
      </c>
      <c r="D68" s="73">
        <f>SUM(D66:D67)</f>
        <v>1000000</v>
      </c>
    </row>
    <row r="69" spans="2:4">
      <c r="B69" s="62">
        <v>745000</v>
      </c>
      <c r="C69" s="67" t="s">
        <v>109</v>
      </c>
      <c r="D69" s="73"/>
    </row>
    <row r="70" spans="2:4">
      <c r="B70" s="62"/>
      <c r="C70" s="67"/>
      <c r="D70" s="73"/>
    </row>
    <row r="71" spans="2:4">
      <c r="B71" s="62">
        <v>745151</v>
      </c>
      <c r="C71" s="67" t="s">
        <v>110</v>
      </c>
      <c r="D71" s="73">
        <v>22167821</v>
      </c>
    </row>
    <row r="72" spans="2:4">
      <c r="B72" s="62"/>
      <c r="C72" s="69"/>
      <c r="D72" s="77"/>
    </row>
    <row r="73" spans="2:4">
      <c r="B73" s="42"/>
      <c r="C73" s="71" t="s">
        <v>111</v>
      </c>
      <c r="D73" s="74">
        <f>SUM(D71:D72)</f>
        <v>22167821</v>
      </c>
    </row>
    <row r="74" spans="2:4">
      <c r="B74" s="62">
        <v>771111</v>
      </c>
      <c r="C74" s="68" t="s">
        <v>112</v>
      </c>
      <c r="D74" s="76">
        <v>1500000</v>
      </c>
    </row>
    <row r="75" spans="2:4">
      <c r="B75" s="42"/>
      <c r="C75" s="71"/>
      <c r="D75" s="74"/>
    </row>
    <row r="76" spans="2:4">
      <c r="B76" s="62">
        <v>911450</v>
      </c>
      <c r="C76" s="68" t="s">
        <v>16</v>
      </c>
      <c r="D76" s="76"/>
    </row>
    <row r="77" spans="2:4">
      <c r="B77" s="42"/>
      <c r="C77" s="71" t="s">
        <v>113</v>
      </c>
      <c r="D77" s="74">
        <f>SUM(D11,D19,D29,D34,D40+D68,D47,D53,D61,D64,D73,D74)</f>
        <v>462517000</v>
      </c>
    </row>
    <row r="78" spans="2:4">
      <c r="B78" s="42"/>
      <c r="C78" s="71" t="s">
        <v>114</v>
      </c>
      <c r="D78" s="74">
        <v>17185000</v>
      </c>
    </row>
    <row r="79" spans="2:4">
      <c r="B79" s="42"/>
      <c r="C79" s="71" t="s">
        <v>115</v>
      </c>
      <c r="D79" s="74"/>
    </row>
    <row r="80" spans="2:4">
      <c r="B80" s="42"/>
      <c r="C80" s="71" t="s">
        <v>116</v>
      </c>
      <c r="D80" s="74">
        <v>0</v>
      </c>
    </row>
    <row r="81" spans="2:4">
      <c r="B81" s="440">
        <v>911450</v>
      </c>
      <c r="C81" s="441" t="s">
        <v>117</v>
      </c>
      <c r="D81" s="442">
        <v>40000000</v>
      </c>
    </row>
    <row r="82" spans="2:4">
      <c r="B82" s="440"/>
      <c r="C82" s="441"/>
      <c r="D82" s="442"/>
    </row>
    <row r="83" spans="2:4">
      <c r="B83" s="65"/>
      <c r="C83" s="70" t="s">
        <v>118</v>
      </c>
      <c r="D83" s="78">
        <f>SUM(D81,D80,D79,D78,D77)</f>
        <v>519702000</v>
      </c>
    </row>
  </sheetData>
  <mergeCells count="7">
    <mergeCell ref="B2:D2"/>
    <mergeCell ref="B53:B54"/>
    <mergeCell ref="C53:C54"/>
    <mergeCell ref="D53:D54"/>
    <mergeCell ref="B81:B82"/>
    <mergeCell ref="C81:C82"/>
    <mergeCell ref="D81:D8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F48"/>
  <sheetViews>
    <sheetView workbookViewId="0">
      <selection activeCell="U21" sqref="U21"/>
    </sheetView>
  </sheetViews>
  <sheetFormatPr defaultRowHeight="15"/>
  <cols>
    <col min="1" max="1" width="1.42578125" customWidth="1"/>
    <col min="2" max="2" width="7" customWidth="1"/>
    <col min="3" max="3" width="47" customWidth="1"/>
    <col min="4" max="4" width="11.7109375" customWidth="1"/>
    <col min="5" max="5" width="10.85546875" customWidth="1"/>
    <col min="6" max="6" width="11.7109375" customWidth="1"/>
  </cols>
  <sheetData>
    <row r="2" spans="2:6" ht="42" customHeight="1">
      <c r="B2" s="443" t="s">
        <v>600</v>
      </c>
      <c r="C2" s="444"/>
      <c r="D2" s="444"/>
      <c r="E2" s="444"/>
      <c r="F2" s="444"/>
    </row>
    <row r="4" spans="2:6" ht="31.5">
      <c r="B4" s="83" t="s">
        <v>119</v>
      </c>
      <c r="C4" s="83" t="s">
        <v>120</v>
      </c>
      <c r="D4" s="83" t="s">
        <v>121</v>
      </c>
      <c r="E4" s="83" t="s">
        <v>122</v>
      </c>
      <c r="F4" s="83" t="s">
        <v>123</v>
      </c>
    </row>
    <row r="5" spans="2:6">
      <c r="B5" s="84">
        <v>1</v>
      </c>
      <c r="C5" s="84">
        <v>2</v>
      </c>
      <c r="D5" s="85">
        <v>3</v>
      </c>
      <c r="E5" s="85">
        <v>5</v>
      </c>
      <c r="F5" s="85">
        <v>6</v>
      </c>
    </row>
    <row r="6" spans="2:6">
      <c r="B6" s="86">
        <v>400</v>
      </c>
      <c r="C6" s="87" t="s">
        <v>124</v>
      </c>
      <c r="D6" s="88">
        <f>SUM(D7,D14,D21,D24,D26,D30,D32,D37)</f>
        <v>443217000</v>
      </c>
      <c r="E6" s="88">
        <f>SUM(E7,E14,E21,E24,E26,E30,E32,E37)</f>
        <v>16585000</v>
      </c>
      <c r="F6" s="88">
        <f>SUM(F7,F14,F21,F24,F26,F30,F32,F37)</f>
        <v>459802000</v>
      </c>
    </row>
    <row r="7" spans="2:6">
      <c r="B7" s="89">
        <v>410</v>
      </c>
      <c r="C7" s="90" t="s">
        <v>125</v>
      </c>
      <c r="D7" s="101">
        <f>SUM(D8,D9,D10,D11,D12+D13)</f>
        <v>117697000</v>
      </c>
      <c r="E7" s="101">
        <f>SUM(,E8,E9,E10,E11+E12+E13)</f>
        <v>1965000</v>
      </c>
      <c r="F7" s="101">
        <f>SUM(D7:E7)</f>
        <v>119662000</v>
      </c>
    </row>
    <row r="8" spans="2:6">
      <c r="B8" s="84">
        <v>411</v>
      </c>
      <c r="C8" s="91" t="s">
        <v>126</v>
      </c>
      <c r="D8" s="92">
        <v>88911000</v>
      </c>
      <c r="E8" s="92">
        <v>1000000</v>
      </c>
      <c r="F8" s="92">
        <f>SUM(D8:E8)</f>
        <v>89911000</v>
      </c>
    </row>
    <row r="9" spans="2:6">
      <c r="B9" s="84">
        <v>412</v>
      </c>
      <c r="C9" s="91" t="s">
        <v>127</v>
      </c>
      <c r="D9" s="92">
        <v>16101000</v>
      </c>
      <c r="E9" s="92">
        <v>365000</v>
      </c>
      <c r="F9" s="92">
        <f>SUM(D9:E9)</f>
        <v>16466000</v>
      </c>
    </row>
    <row r="10" spans="2:6">
      <c r="B10" s="84">
        <v>413</v>
      </c>
      <c r="C10" s="91" t="s">
        <v>128</v>
      </c>
      <c r="D10" s="92">
        <v>605000</v>
      </c>
      <c r="E10" s="92"/>
      <c r="F10" s="92">
        <f>SUM(D10,E10)</f>
        <v>605000</v>
      </c>
    </row>
    <row r="11" spans="2:6">
      <c r="B11" s="84">
        <v>414</v>
      </c>
      <c r="C11" s="91" t="s">
        <v>129</v>
      </c>
      <c r="D11" s="92">
        <v>4250000</v>
      </c>
      <c r="E11" s="92">
        <v>300000</v>
      </c>
      <c r="F11" s="92">
        <f>SUM(D11,E11)</f>
        <v>4550000</v>
      </c>
    </row>
    <row r="12" spans="2:6">
      <c r="B12" s="84">
        <v>415</v>
      </c>
      <c r="C12" s="91" t="s">
        <v>130</v>
      </c>
      <c r="D12" s="92">
        <v>7550000</v>
      </c>
      <c r="E12" s="92">
        <v>300000</v>
      </c>
      <c r="F12" s="92">
        <f>SUM(D12,E12)</f>
        <v>7850000</v>
      </c>
    </row>
    <row r="13" spans="2:6">
      <c r="B13" s="84">
        <v>416</v>
      </c>
      <c r="C13" s="91" t="s">
        <v>131</v>
      </c>
      <c r="D13" s="92">
        <v>280000</v>
      </c>
      <c r="E13" s="92"/>
      <c r="F13" s="92">
        <f>SUM(D13,E13)</f>
        <v>280000</v>
      </c>
    </row>
    <row r="14" spans="2:6">
      <c r="B14" s="89">
        <v>420</v>
      </c>
      <c r="C14" s="90" t="s">
        <v>132</v>
      </c>
      <c r="D14" s="101">
        <f>SUM(D15,D16,D17,D18,D19+D20)</f>
        <v>173860000</v>
      </c>
      <c r="E14" s="101">
        <v>13720000</v>
      </c>
      <c r="F14" s="101">
        <f>SUM(D14,E14)</f>
        <v>187580000</v>
      </c>
    </row>
    <row r="15" spans="2:6">
      <c r="B15" s="84">
        <v>421</v>
      </c>
      <c r="C15" s="91" t="s">
        <v>133</v>
      </c>
      <c r="D15" s="92">
        <v>27300000</v>
      </c>
      <c r="E15" s="92">
        <v>2850000</v>
      </c>
      <c r="F15" s="92">
        <f>SUM(D15:E15)</f>
        <v>30150000</v>
      </c>
    </row>
    <row r="16" spans="2:6">
      <c r="B16" s="84">
        <v>422</v>
      </c>
      <c r="C16" s="91" t="s">
        <v>134</v>
      </c>
      <c r="D16" s="92">
        <v>2190000</v>
      </c>
      <c r="E16" s="102">
        <v>50000</v>
      </c>
      <c r="F16" s="92">
        <f>SUM(D16:E16)</f>
        <v>2240000</v>
      </c>
    </row>
    <row r="17" spans="2:6">
      <c r="B17" s="84">
        <v>423</v>
      </c>
      <c r="C17" s="91" t="s">
        <v>135</v>
      </c>
      <c r="D17" s="92">
        <v>50670000</v>
      </c>
      <c r="E17" s="92">
        <v>1170000</v>
      </c>
      <c r="F17" s="92">
        <f>SUM(F15:F16)</f>
        <v>32390000</v>
      </c>
    </row>
    <row r="18" spans="2:6">
      <c r="B18" s="84">
        <v>424</v>
      </c>
      <c r="C18" s="91" t="s">
        <v>136</v>
      </c>
      <c r="D18" s="92">
        <v>13300000</v>
      </c>
      <c r="E18" s="92">
        <v>350000</v>
      </c>
      <c r="F18" s="92">
        <f>SUM(D18:E18)</f>
        <v>13650000</v>
      </c>
    </row>
    <row r="19" spans="2:6">
      <c r="B19" s="84">
        <v>425</v>
      </c>
      <c r="C19" s="91" t="s">
        <v>137</v>
      </c>
      <c r="D19" s="92">
        <v>66290000</v>
      </c>
      <c r="E19" s="92">
        <v>1500000</v>
      </c>
      <c r="F19" s="92">
        <f>SUM(D19:E19)</f>
        <v>67790000</v>
      </c>
    </row>
    <row r="20" spans="2:6">
      <c r="B20" s="84">
        <v>426</v>
      </c>
      <c r="C20" s="91" t="s">
        <v>138</v>
      </c>
      <c r="D20" s="92">
        <v>14110000</v>
      </c>
      <c r="E20" s="92">
        <v>7800000</v>
      </c>
      <c r="F20" s="92">
        <f>SUM(E20,D20)</f>
        <v>21910000</v>
      </c>
    </row>
    <row r="21" spans="2:6">
      <c r="B21" s="89">
        <v>440</v>
      </c>
      <c r="C21" s="90" t="s">
        <v>139</v>
      </c>
      <c r="D21" s="101">
        <f>SUM(D22,D23)</f>
        <v>2300000</v>
      </c>
      <c r="E21" s="103"/>
      <c r="F21" s="101">
        <f>SUM(D21,E21)</f>
        <v>2300000</v>
      </c>
    </row>
    <row r="22" spans="2:6">
      <c r="B22" s="84">
        <v>441</v>
      </c>
      <c r="C22" s="91" t="s">
        <v>140</v>
      </c>
      <c r="D22" s="92">
        <v>2200000</v>
      </c>
      <c r="E22" s="102"/>
      <c r="F22" s="92">
        <f>SUM(D22,E22)</f>
        <v>2200000</v>
      </c>
    </row>
    <row r="23" spans="2:6">
      <c r="B23" s="84">
        <v>444</v>
      </c>
      <c r="C23" s="91" t="s">
        <v>141</v>
      </c>
      <c r="D23" s="92">
        <v>100000</v>
      </c>
      <c r="E23" s="102"/>
      <c r="F23" s="92">
        <f>SUM(D23:E23)</f>
        <v>100000</v>
      </c>
    </row>
    <row r="24" spans="2:6">
      <c r="B24" s="99">
        <v>450</v>
      </c>
      <c r="C24" s="100" t="s">
        <v>142</v>
      </c>
      <c r="D24" s="104">
        <f>SUM(D25)</f>
        <v>12000000</v>
      </c>
      <c r="E24" s="105"/>
      <c r="F24" s="104">
        <f>SUM(D24,E24)</f>
        <v>12000000</v>
      </c>
    </row>
    <row r="25" spans="2:6">
      <c r="B25" s="95">
        <v>4511</v>
      </c>
      <c r="C25" s="96" t="s">
        <v>143</v>
      </c>
      <c r="D25" s="106">
        <v>12000000</v>
      </c>
      <c r="E25" s="107"/>
      <c r="F25" s="92">
        <f>SUM(E25,D25)</f>
        <v>12000000</v>
      </c>
    </row>
    <row r="26" spans="2:6">
      <c r="B26" s="93">
        <v>460</v>
      </c>
      <c r="C26" s="94" t="s">
        <v>144</v>
      </c>
      <c r="D26" s="108">
        <f>SUM(D27,D28,D29)</f>
        <v>105880000</v>
      </c>
      <c r="E26" s="109">
        <v>100000</v>
      </c>
      <c r="F26" s="108">
        <f>SUM(D26:E26)</f>
        <v>105980000</v>
      </c>
    </row>
    <row r="27" spans="2:6">
      <c r="B27" s="84">
        <v>463</v>
      </c>
      <c r="C27" s="91" t="s">
        <v>145</v>
      </c>
      <c r="D27" s="92">
        <v>81400000</v>
      </c>
      <c r="E27" s="102"/>
      <c r="F27" s="92">
        <f>SUM(D27:E27)</f>
        <v>81400000</v>
      </c>
    </row>
    <row r="28" spans="2:6">
      <c r="B28" s="84">
        <v>464</v>
      </c>
      <c r="C28" s="91" t="s">
        <v>145</v>
      </c>
      <c r="D28" s="92">
        <v>15000000</v>
      </c>
      <c r="E28" s="102"/>
      <c r="F28" s="92">
        <f>SUM(D28:E28)</f>
        <v>15000000</v>
      </c>
    </row>
    <row r="29" spans="2:6">
      <c r="B29" s="84">
        <v>465</v>
      </c>
      <c r="C29" s="91" t="s">
        <v>146</v>
      </c>
      <c r="D29" s="92">
        <v>9480000</v>
      </c>
      <c r="E29" s="102">
        <v>100000</v>
      </c>
      <c r="F29" s="92">
        <f>SUM(D29,E29)</f>
        <v>9580000</v>
      </c>
    </row>
    <row r="30" spans="2:6">
      <c r="B30" s="93">
        <v>470</v>
      </c>
      <c r="C30" s="94" t="s">
        <v>147</v>
      </c>
      <c r="D30" s="108">
        <f>SUM(D31)</f>
        <v>10700000</v>
      </c>
      <c r="E30" s="109"/>
      <c r="F30" s="108">
        <f>SUM(D30,E30)</f>
        <v>10700000</v>
      </c>
    </row>
    <row r="31" spans="2:6">
      <c r="B31" s="84">
        <v>472</v>
      </c>
      <c r="C31" s="91" t="s">
        <v>148</v>
      </c>
      <c r="D31" s="92">
        <v>10700000</v>
      </c>
      <c r="E31" s="102"/>
      <c r="F31" s="92">
        <f>SUM(D31,E31)</f>
        <v>10700000</v>
      </c>
    </row>
    <row r="32" spans="2:6">
      <c r="B32" s="93">
        <v>480</v>
      </c>
      <c r="C32" s="94" t="s">
        <v>149</v>
      </c>
      <c r="D32" s="108">
        <f>SUM(D33,D34,D35,D36)</f>
        <v>15780000</v>
      </c>
      <c r="E32" s="108">
        <v>800000</v>
      </c>
      <c r="F32" s="108">
        <f>SUM(D32:E32)</f>
        <v>16580000</v>
      </c>
    </row>
    <row r="33" spans="2:6">
      <c r="B33" s="95">
        <v>481</v>
      </c>
      <c r="C33" s="96" t="s">
        <v>150</v>
      </c>
      <c r="D33" s="106">
        <v>13000000</v>
      </c>
      <c r="E33" s="107"/>
      <c r="F33" s="92">
        <f>SUM(D33:E33)</f>
        <v>13000000</v>
      </c>
    </row>
    <row r="34" spans="2:6">
      <c r="B34" s="95">
        <v>482</v>
      </c>
      <c r="C34" s="96" t="s">
        <v>151</v>
      </c>
      <c r="D34" s="106">
        <v>680000</v>
      </c>
      <c r="E34" s="106">
        <v>300000</v>
      </c>
      <c r="F34" s="92">
        <f>SUM(D34:E34)</f>
        <v>980000</v>
      </c>
    </row>
    <row r="35" spans="2:6">
      <c r="B35" s="95">
        <v>483</v>
      </c>
      <c r="C35" s="96" t="s">
        <v>152</v>
      </c>
      <c r="D35" s="106">
        <v>1100000</v>
      </c>
      <c r="E35" s="107">
        <v>500000</v>
      </c>
      <c r="F35" s="92">
        <f>SUM(D35:E35)</f>
        <v>1600000</v>
      </c>
    </row>
    <row r="36" spans="2:6">
      <c r="B36" s="95">
        <v>485</v>
      </c>
      <c r="C36" s="96" t="s">
        <v>153</v>
      </c>
      <c r="D36" s="106">
        <v>1000000</v>
      </c>
      <c r="E36" s="107"/>
      <c r="F36" s="92">
        <f>SUM(D36)</f>
        <v>1000000</v>
      </c>
    </row>
    <row r="37" spans="2:6">
      <c r="B37" s="93">
        <v>490</v>
      </c>
      <c r="C37" s="94" t="s">
        <v>154</v>
      </c>
      <c r="D37" s="108">
        <f>SUM(D38)</f>
        <v>5000000</v>
      </c>
      <c r="E37" s="109"/>
      <c r="F37" s="108">
        <f>SUM(D37,E37)</f>
        <v>5000000</v>
      </c>
    </row>
    <row r="38" spans="2:6">
      <c r="B38" s="95">
        <v>499</v>
      </c>
      <c r="C38" s="96" t="s">
        <v>155</v>
      </c>
      <c r="D38" s="106">
        <v>5000000</v>
      </c>
      <c r="E38" s="107"/>
      <c r="F38" s="92">
        <f>SUM(D38:E38)</f>
        <v>5000000</v>
      </c>
    </row>
    <row r="39" spans="2:6">
      <c r="B39" s="93">
        <v>510</v>
      </c>
      <c r="C39" s="94" t="s">
        <v>156</v>
      </c>
      <c r="D39" s="108">
        <f>SUM(D40,D41,D42,D43)</f>
        <v>41700000</v>
      </c>
      <c r="E39" s="109">
        <v>600000</v>
      </c>
      <c r="F39" s="108">
        <f>SUM(D39:E39)</f>
        <v>42300000</v>
      </c>
    </row>
    <row r="40" spans="2:6">
      <c r="B40" s="95">
        <v>511</v>
      </c>
      <c r="C40" s="96" t="s">
        <v>157</v>
      </c>
      <c r="D40" s="106">
        <v>34000000</v>
      </c>
      <c r="E40" s="107"/>
      <c r="F40" s="92">
        <f>SUM(D40:E40)</f>
        <v>34000000</v>
      </c>
    </row>
    <row r="41" spans="2:6">
      <c r="B41" s="95">
        <v>512</v>
      </c>
      <c r="C41" s="96" t="s">
        <v>158</v>
      </c>
      <c r="D41" s="106">
        <v>3800000</v>
      </c>
      <c r="E41" s="107">
        <v>600000</v>
      </c>
      <c r="F41" s="92">
        <v>5235000</v>
      </c>
    </row>
    <row r="42" spans="2:6">
      <c r="B42" s="95">
        <v>513</v>
      </c>
      <c r="C42" s="96" t="s">
        <v>707</v>
      </c>
      <c r="D42" s="106">
        <v>2400000</v>
      </c>
      <c r="E42" s="107"/>
      <c r="F42" s="92">
        <f>SUM(D42:E42)</f>
        <v>2400000</v>
      </c>
    </row>
    <row r="43" spans="2:6">
      <c r="B43" s="95">
        <v>515</v>
      </c>
      <c r="C43" s="96" t="s">
        <v>159</v>
      </c>
      <c r="D43" s="106">
        <v>1500000</v>
      </c>
      <c r="E43" s="107"/>
      <c r="F43" s="92">
        <f>SUM(D43:E43)</f>
        <v>1500000</v>
      </c>
    </row>
    <row r="44" spans="2:6">
      <c r="B44" s="93">
        <v>540</v>
      </c>
      <c r="C44" s="94" t="s">
        <v>160</v>
      </c>
      <c r="D44" s="108">
        <f>SUM(D45)</f>
        <v>100000</v>
      </c>
      <c r="E44" s="109"/>
      <c r="F44" s="108">
        <f>SUM(D44,E44)</f>
        <v>100000</v>
      </c>
    </row>
    <row r="45" spans="2:6">
      <c r="B45" s="95">
        <v>541</v>
      </c>
      <c r="C45" s="96" t="s">
        <v>161</v>
      </c>
      <c r="D45" s="106">
        <v>100000</v>
      </c>
      <c r="E45" s="107"/>
      <c r="F45" s="92">
        <f>SUM(D45:E45)</f>
        <v>100000</v>
      </c>
    </row>
    <row r="46" spans="2:6">
      <c r="B46" s="93">
        <v>610</v>
      </c>
      <c r="C46" s="94" t="s">
        <v>162</v>
      </c>
      <c r="D46" s="108">
        <f>SUM(D47)</f>
        <v>17500000</v>
      </c>
      <c r="E46" s="109"/>
      <c r="F46" s="108">
        <f>SUM(D47,E47)</f>
        <v>17500000</v>
      </c>
    </row>
    <row r="47" spans="2:6">
      <c r="B47" s="84">
        <v>611</v>
      </c>
      <c r="C47" s="91" t="s">
        <v>163</v>
      </c>
      <c r="D47" s="92">
        <v>17500000</v>
      </c>
      <c r="E47" s="102"/>
      <c r="F47" s="92">
        <f>SUM(D47:E47)</f>
        <v>17500000</v>
      </c>
    </row>
    <row r="48" spans="2:6">
      <c r="B48" s="97"/>
      <c r="C48" s="98" t="s">
        <v>164</v>
      </c>
      <c r="D48" s="110">
        <f>SUM(D6,D39,D46,D44)</f>
        <v>502517000</v>
      </c>
      <c r="E48" s="110">
        <f>SUM(E6,E39,E44,E46)</f>
        <v>17185000</v>
      </c>
      <c r="F48" s="110">
        <f>SUM(F6,F39,F44,F46)</f>
        <v>519702000</v>
      </c>
    </row>
  </sheetData>
  <mergeCells count="1">
    <mergeCell ref="B2:F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F44"/>
  <sheetViews>
    <sheetView zoomScale="130" zoomScaleNormal="130" workbookViewId="0">
      <selection activeCell="E31" sqref="E31"/>
    </sheetView>
  </sheetViews>
  <sheetFormatPr defaultRowHeight="15"/>
  <cols>
    <col min="1" max="1" width="1.42578125" customWidth="1"/>
    <col min="2" max="2" width="8.28515625" customWidth="1"/>
    <col min="3" max="3" width="46" customWidth="1"/>
    <col min="4" max="4" width="11.5703125" customWidth="1"/>
    <col min="5" max="5" width="10.42578125" customWidth="1"/>
    <col min="6" max="6" width="12" customWidth="1"/>
  </cols>
  <sheetData>
    <row r="2" spans="2:6" ht="73.5" customHeight="1">
      <c r="B2" s="443" t="s">
        <v>601</v>
      </c>
      <c r="C2" s="444"/>
      <c r="D2" s="444"/>
      <c r="E2" s="444"/>
      <c r="F2" s="444"/>
    </row>
    <row r="3" spans="2:6" ht="15.75" thickBot="1"/>
    <row r="4" spans="2:6" ht="32.25" thickBot="1">
      <c r="B4" s="81" t="s">
        <v>165</v>
      </c>
      <c r="C4" s="82" t="s">
        <v>166</v>
      </c>
      <c r="D4" s="82" t="s">
        <v>121</v>
      </c>
      <c r="E4" s="82" t="s">
        <v>122</v>
      </c>
      <c r="F4" s="82" t="s">
        <v>123</v>
      </c>
    </row>
    <row r="5" spans="2:6" ht="15.75" thickBot="1">
      <c r="B5" s="111">
        <v>1</v>
      </c>
      <c r="C5" s="112">
        <v>2</v>
      </c>
      <c r="D5" s="113">
        <v>3</v>
      </c>
      <c r="E5" s="113">
        <v>5</v>
      </c>
      <c r="F5" s="113">
        <v>6</v>
      </c>
    </row>
    <row r="6" spans="2:6" ht="15" customHeight="1" thickBot="1">
      <c r="B6" s="114">
        <v>0</v>
      </c>
      <c r="C6" s="115" t="s">
        <v>167</v>
      </c>
      <c r="D6" s="116">
        <f>SUM(D7:D9)</f>
        <v>24950000</v>
      </c>
      <c r="E6" s="116" t="s">
        <v>168</v>
      </c>
      <c r="F6" s="116">
        <f>SUM(F7:F9)</f>
        <v>24950000</v>
      </c>
    </row>
    <row r="7" spans="2:6" ht="22.5" customHeight="1" thickBot="1">
      <c r="B7" s="351" t="s">
        <v>674</v>
      </c>
      <c r="C7" s="117" t="s">
        <v>169</v>
      </c>
      <c r="D7" s="118"/>
      <c r="E7" s="118"/>
      <c r="F7" s="118"/>
    </row>
    <row r="8" spans="2:6" ht="15" customHeight="1" thickBot="1">
      <c r="B8" s="351" t="s">
        <v>672</v>
      </c>
      <c r="C8" s="117" t="s">
        <v>170</v>
      </c>
      <c r="D8" s="118">
        <v>18950000</v>
      </c>
      <c r="E8" s="118" t="s">
        <v>168</v>
      </c>
      <c r="F8" s="118">
        <f>SUM(D8:E8)</f>
        <v>18950000</v>
      </c>
    </row>
    <row r="9" spans="2:6" ht="15" customHeight="1" thickBot="1">
      <c r="B9" s="351" t="s">
        <v>673</v>
      </c>
      <c r="C9" s="117" t="s">
        <v>171</v>
      </c>
      <c r="D9" s="118">
        <v>6000000</v>
      </c>
      <c r="E9" s="129"/>
      <c r="F9" s="118">
        <f>SUM(D9:E9)</f>
        <v>6000000</v>
      </c>
    </row>
    <row r="10" spans="2:6" ht="15" customHeight="1" thickBot="1">
      <c r="B10" s="114">
        <v>100</v>
      </c>
      <c r="C10" s="119" t="s">
        <v>172</v>
      </c>
      <c r="D10" s="116">
        <f>SUM(D11:D17)</f>
        <v>184321000</v>
      </c>
      <c r="E10" s="116" t="s">
        <v>168</v>
      </c>
      <c r="F10" s="116">
        <f>SUM(D10:E10)</f>
        <v>184321000</v>
      </c>
    </row>
    <row r="11" spans="2:6" ht="23.25" customHeight="1" thickBot="1">
      <c r="B11" s="111">
        <v>110</v>
      </c>
      <c r="C11" s="117" t="s">
        <v>173</v>
      </c>
      <c r="D11" s="129"/>
      <c r="E11" s="118"/>
      <c r="F11" s="118"/>
    </row>
    <row r="12" spans="2:6" ht="15" customHeight="1" thickBot="1">
      <c r="B12" s="120">
        <v>111</v>
      </c>
      <c r="C12" s="117" t="s">
        <v>174</v>
      </c>
      <c r="D12" s="118">
        <v>49291000</v>
      </c>
      <c r="E12" s="118" t="s">
        <v>168</v>
      </c>
      <c r="F12" s="118">
        <f t="shared" ref="F12:F42" si="0">SUM(D12:E12)</f>
        <v>49291000</v>
      </c>
    </row>
    <row r="13" spans="2:6" ht="15" customHeight="1" thickBot="1">
      <c r="B13" s="120">
        <v>112</v>
      </c>
      <c r="C13" s="117" t="s">
        <v>175</v>
      </c>
      <c r="D13" s="118">
        <v>0</v>
      </c>
      <c r="E13" s="118" t="s">
        <v>168</v>
      </c>
      <c r="F13" s="118">
        <f t="shared" si="0"/>
        <v>0</v>
      </c>
    </row>
    <row r="14" spans="2:6" ht="15" customHeight="1" thickBot="1">
      <c r="B14" s="111">
        <v>130</v>
      </c>
      <c r="C14" s="117" t="s">
        <v>243</v>
      </c>
      <c r="D14" s="118">
        <v>102230000</v>
      </c>
      <c r="E14" s="118" t="s">
        <v>168</v>
      </c>
      <c r="F14" s="118">
        <f t="shared" si="0"/>
        <v>102230000</v>
      </c>
    </row>
    <row r="15" spans="2:6" ht="15" customHeight="1" thickBot="1">
      <c r="B15" s="111">
        <v>150</v>
      </c>
      <c r="C15" s="117" t="s">
        <v>176</v>
      </c>
      <c r="D15" s="118"/>
      <c r="E15" s="118" t="s">
        <v>168</v>
      </c>
      <c r="F15" s="118">
        <f t="shared" si="0"/>
        <v>0</v>
      </c>
    </row>
    <row r="16" spans="2:6" ht="15" customHeight="1" thickBot="1">
      <c r="B16" s="111">
        <v>160</v>
      </c>
      <c r="C16" s="117" t="s">
        <v>177</v>
      </c>
      <c r="D16" s="118">
        <v>13000000</v>
      </c>
      <c r="E16" s="118" t="s">
        <v>168</v>
      </c>
      <c r="F16" s="118">
        <f t="shared" si="0"/>
        <v>13000000</v>
      </c>
    </row>
    <row r="17" spans="2:6" ht="15" customHeight="1" thickBot="1">
      <c r="B17" s="111">
        <v>170</v>
      </c>
      <c r="C17" s="117" t="s">
        <v>178</v>
      </c>
      <c r="D17" s="118">
        <v>19800000</v>
      </c>
      <c r="E17" s="129"/>
      <c r="F17" s="118">
        <f t="shared" si="0"/>
        <v>19800000</v>
      </c>
    </row>
    <row r="18" spans="2:6" ht="15" customHeight="1" thickBot="1">
      <c r="B18" s="132">
        <v>200</v>
      </c>
      <c r="C18" s="133" t="s">
        <v>179</v>
      </c>
      <c r="D18" s="134">
        <f>SUM(D19)</f>
        <v>200000</v>
      </c>
      <c r="E18" s="135"/>
      <c r="F18" s="116">
        <f t="shared" si="0"/>
        <v>200000</v>
      </c>
    </row>
    <row r="19" spans="2:6" ht="15" customHeight="1" thickBot="1">
      <c r="B19" s="111">
        <v>220</v>
      </c>
      <c r="C19" s="117" t="s">
        <v>180</v>
      </c>
      <c r="D19" s="118">
        <v>200000</v>
      </c>
      <c r="E19" s="129"/>
      <c r="F19" s="118">
        <f t="shared" si="0"/>
        <v>200000</v>
      </c>
    </row>
    <row r="20" spans="2:6" ht="15" customHeight="1" thickBot="1">
      <c r="B20" s="320">
        <v>300</v>
      </c>
      <c r="C20" s="321" t="s">
        <v>647</v>
      </c>
      <c r="D20" s="322">
        <f>SUM(D21)</f>
        <v>1500000</v>
      </c>
      <c r="E20" s="323"/>
      <c r="F20" s="322">
        <f>SUM(F21)</f>
        <v>1500000</v>
      </c>
    </row>
    <row r="21" spans="2:6" ht="15" customHeight="1" thickBot="1">
      <c r="B21" s="111">
        <v>360</v>
      </c>
      <c r="C21" s="117" t="s">
        <v>648</v>
      </c>
      <c r="D21" s="118">
        <v>1500000</v>
      </c>
      <c r="E21" s="129"/>
      <c r="F21" s="118">
        <f>SUM(D21:E21)</f>
        <v>1500000</v>
      </c>
    </row>
    <row r="22" spans="2:6" ht="15" customHeight="1" thickBot="1">
      <c r="B22" s="114">
        <v>400</v>
      </c>
      <c r="C22" s="119" t="s">
        <v>181</v>
      </c>
      <c r="D22" s="116">
        <f>SUM(D23:D26)</f>
        <v>89000000</v>
      </c>
      <c r="E22" s="116"/>
      <c r="F22" s="116">
        <f t="shared" si="0"/>
        <v>89000000</v>
      </c>
    </row>
    <row r="23" spans="2:6" ht="15" customHeight="1" thickBot="1">
      <c r="B23" s="120">
        <v>411</v>
      </c>
      <c r="C23" s="121" t="s">
        <v>183</v>
      </c>
      <c r="D23" s="118">
        <v>30000000</v>
      </c>
      <c r="E23" s="118"/>
      <c r="F23" s="118">
        <f t="shared" si="0"/>
        <v>30000000</v>
      </c>
    </row>
    <row r="24" spans="2:6" ht="15" customHeight="1" thickBot="1">
      <c r="B24" s="120">
        <v>421</v>
      </c>
      <c r="C24" s="117" t="s">
        <v>184</v>
      </c>
      <c r="D24" s="118">
        <v>10000000</v>
      </c>
      <c r="E24" s="118"/>
      <c r="F24" s="118">
        <f t="shared" si="0"/>
        <v>10000000</v>
      </c>
    </row>
    <row r="25" spans="2:6" ht="15" customHeight="1" thickBot="1">
      <c r="B25" s="120">
        <v>451</v>
      </c>
      <c r="C25" s="117" t="s">
        <v>185</v>
      </c>
      <c r="D25" s="118">
        <v>49000000</v>
      </c>
      <c r="E25" s="118"/>
      <c r="F25" s="118">
        <f t="shared" si="0"/>
        <v>49000000</v>
      </c>
    </row>
    <row r="26" spans="2:6" ht="15" customHeight="1" thickBot="1">
      <c r="B26" s="120">
        <v>473</v>
      </c>
      <c r="C26" s="117" t="s">
        <v>186</v>
      </c>
      <c r="D26" s="118"/>
      <c r="E26" s="118"/>
      <c r="F26" s="118">
        <f t="shared" si="0"/>
        <v>0</v>
      </c>
    </row>
    <row r="27" spans="2:6" ht="15" customHeight="1" thickBot="1">
      <c r="B27" s="114">
        <v>500</v>
      </c>
      <c r="C27" s="122" t="s">
        <v>187</v>
      </c>
      <c r="D27" s="116">
        <f>SUM(D29,D28)</f>
        <v>2500000</v>
      </c>
      <c r="E27" s="116" t="s">
        <v>182</v>
      </c>
      <c r="F27" s="116">
        <f t="shared" si="0"/>
        <v>2500000</v>
      </c>
    </row>
    <row r="28" spans="2:6" ht="15" customHeight="1" thickBot="1">
      <c r="B28" s="114">
        <v>540</v>
      </c>
      <c r="C28" s="122" t="s">
        <v>649</v>
      </c>
      <c r="D28" s="116">
        <v>1000000</v>
      </c>
      <c r="E28" s="116"/>
      <c r="F28" s="116">
        <f>SUM(D28:E28)</f>
        <v>1000000</v>
      </c>
    </row>
    <row r="29" spans="2:6" ht="15" customHeight="1" thickBot="1">
      <c r="B29" s="111">
        <v>550</v>
      </c>
      <c r="C29" s="117" t="s">
        <v>188</v>
      </c>
      <c r="D29" s="118">
        <v>1500000</v>
      </c>
      <c r="E29" s="118" t="s">
        <v>182</v>
      </c>
      <c r="F29" s="118">
        <f t="shared" si="0"/>
        <v>1500000</v>
      </c>
    </row>
    <row r="30" spans="2:6" ht="15" customHeight="1" thickBot="1">
      <c r="B30" s="123">
        <v>600</v>
      </c>
      <c r="C30" s="124" t="s">
        <v>189</v>
      </c>
      <c r="D30" s="130">
        <f>SUM(D31:D34)</f>
        <v>63000000</v>
      </c>
      <c r="E30" s="131"/>
      <c r="F30" s="116">
        <f t="shared" si="0"/>
        <v>63000000</v>
      </c>
    </row>
    <row r="31" spans="2:6" ht="15" customHeight="1" thickBot="1">
      <c r="B31" s="111">
        <v>620</v>
      </c>
      <c r="C31" s="117" t="s">
        <v>190</v>
      </c>
      <c r="D31" s="118">
        <v>8000000</v>
      </c>
      <c r="E31" s="129"/>
      <c r="F31" s="118">
        <f t="shared" si="0"/>
        <v>8000000</v>
      </c>
    </row>
    <row r="32" spans="2:6" ht="15" customHeight="1" thickBot="1">
      <c r="B32" s="111">
        <v>630</v>
      </c>
      <c r="C32" s="117" t="s">
        <v>191</v>
      </c>
      <c r="D32" s="118">
        <v>23000000</v>
      </c>
      <c r="E32" s="129"/>
      <c r="F32" s="118">
        <f t="shared" si="0"/>
        <v>23000000</v>
      </c>
    </row>
    <row r="33" spans="2:6" ht="15" customHeight="1" thickBot="1">
      <c r="B33" s="111">
        <v>640</v>
      </c>
      <c r="C33" s="117" t="s">
        <v>192</v>
      </c>
      <c r="D33" s="118">
        <v>17000000</v>
      </c>
      <c r="E33" s="129"/>
      <c r="F33" s="118">
        <f t="shared" si="0"/>
        <v>17000000</v>
      </c>
    </row>
    <row r="34" spans="2:6" ht="15" customHeight="1" thickBot="1">
      <c r="B34" s="215">
        <v>660</v>
      </c>
      <c r="C34" s="216" t="s">
        <v>506</v>
      </c>
      <c r="D34" s="217">
        <v>15000000</v>
      </c>
      <c r="E34" s="218"/>
      <c r="F34" s="217">
        <f t="shared" si="0"/>
        <v>15000000</v>
      </c>
    </row>
    <row r="35" spans="2:6" ht="15" customHeight="1" thickBot="1">
      <c r="B35" s="114">
        <v>700</v>
      </c>
      <c r="C35" s="122" t="s">
        <v>193</v>
      </c>
      <c r="D35" s="116">
        <f>SUM(D36)</f>
        <v>15000000</v>
      </c>
      <c r="E35" s="116" t="s">
        <v>182</v>
      </c>
      <c r="F35" s="116">
        <f t="shared" si="0"/>
        <v>15000000</v>
      </c>
    </row>
    <row r="36" spans="2:6" ht="15" customHeight="1" thickBot="1">
      <c r="B36" s="111">
        <v>740</v>
      </c>
      <c r="C36" s="117" t="s">
        <v>194</v>
      </c>
      <c r="D36" s="118">
        <v>15000000</v>
      </c>
      <c r="E36" s="118" t="s">
        <v>182</v>
      </c>
      <c r="F36" s="118">
        <f t="shared" si="0"/>
        <v>15000000</v>
      </c>
    </row>
    <row r="37" spans="2:6" ht="15" customHeight="1" thickBot="1">
      <c r="B37" s="114">
        <v>800</v>
      </c>
      <c r="C37" s="122" t="s">
        <v>195</v>
      </c>
      <c r="D37" s="116">
        <f>SUM(D38:D40)</f>
        <v>42775000</v>
      </c>
      <c r="E37" s="116">
        <f>SUM(E38:E40)</f>
        <v>17185000</v>
      </c>
      <c r="F37" s="116">
        <f t="shared" si="0"/>
        <v>59960000</v>
      </c>
    </row>
    <row r="38" spans="2:6" ht="15" customHeight="1" thickBot="1">
      <c r="B38" s="111">
        <v>810</v>
      </c>
      <c r="C38" s="117" t="s">
        <v>196</v>
      </c>
      <c r="D38" s="118">
        <v>20825000</v>
      </c>
      <c r="E38" s="118">
        <v>17185000</v>
      </c>
      <c r="F38" s="118">
        <f t="shared" si="0"/>
        <v>38010000</v>
      </c>
    </row>
    <row r="39" spans="2:6" ht="15" customHeight="1" thickBot="1">
      <c r="B39" s="111">
        <v>820</v>
      </c>
      <c r="C39" s="117" t="s">
        <v>197</v>
      </c>
      <c r="D39" s="118">
        <v>20950000</v>
      </c>
      <c r="E39" s="118"/>
      <c r="F39" s="118">
        <f t="shared" si="0"/>
        <v>20950000</v>
      </c>
    </row>
    <row r="40" spans="2:6" ht="15" customHeight="1" thickBot="1">
      <c r="B40" s="111">
        <v>830</v>
      </c>
      <c r="C40" s="117" t="s">
        <v>175</v>
      </c>
      <c r="D40" s="118">
        <v>1000000</v>
      </c>
      <c r="E40" s="129"/>
      <c r="F40" s="118">
        <f t="shared" si="0"/>
        <v>1000000</v>
      </c>
    </row>
    <row r="41" spans="2:6" ht="15" customHeight="1" thickBot="1">
      <c r="B41" s="125">
        <v>900</v>
      </c>
      <c r="C41" s="122" t="s">
        <v>198</v>
      </c>
      <c r="D41" s="116">
        <f>SUM(D42:D43)</f>
        <v>79271000</v>
      </c>
      <c r="E41" s="116">
        <f>SUM(E42:E43)</f>
        <v>0</v>
      </c>
      <c r="F41" s="116">
        <f t="shared" si="0"/>
        <v>79271000</v>
      </c>
    </row>
    <row r="42" spans="2:6" ht="15" customHeight="1" thickBot="1">
      <c r="B42" s="120">
        <v>911</v>
      </c>
      <c r="C42" s="117" t="s">
        <v>199</v>
      </c>
      <c r="D42" s="118">
        <v>39821000</v>
      </c>
      <c r="E42" s="118"/>
      <c r="F42" s="118">
        <f t="shared" si="0"/>
        <v>39821000</v>
      </c>
    </row>
    <row r="43" spans="2:6" ht="15" customHeight="1" thickBot="1">
      <c r="B43" s="120">
        <v>912</v>
      </c>
      <c r="C43" s="117" t="s">
        <v>200</v>
      </c>
      <c r="D43" s="118">
        <v>39450000</v>
      </c>
      <c r="E43" s="129"/>
      <c r="F43" s="118">
        <f>SUM(D43:E43)</f>
        <v>39450000</v>
      </c>
    </row>
    <row r="44" spans="2:6" ht="15" customHeight="1" thickBot="1">
      <c r="B44" s="126"/>
      <c r="C44" s="127" t="s">
        <v>118</v>
      </c>
      <c r="D44" s="128">
        <f>SUM(D41,D37,D35,D30,D27+D20,D22,D18,D10,D6)</f>
        <v>502517000</v>
      </c>
      <c r="E44" s="128">
        <f>SUM(E41,E37)</f>
        <v>17185000</v>
      </c>
      <c r="F44" s="128">
        <f>SUM(F41,F37,F35,F30,F27+F20,F22,F18,F10,F6)</f>
        <v>519702000</v>
      </c>
    </row>
  </sheetData>
  <mergeCells count="1">
    <mergeCell ref="B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Q508"/>
  <sheetViews>
    <sheetView topLeftCell="A499" workbookViewId="0">
      <selection activeCell="A526" sqref="A526:XFD526"/>
    </sheetView>
  </sheetViews>
  <sheetFormatPr defaultRowHeight="15"/>
  <cols>
    <col min="1" max="1" width="1.42578125" customWidth="1"/>
    <col min="2" max="2" width="4.140625" customWidth="1"/>
    <col min="3" max="3" width="5.85546875" customWidth="1"/>
    <col min="4" max="4" width="8.140625" customWidth="1"/>
    <col min="5" max="5" width="6" customWidth="1"/>
    <col min="6" max="6" width="6.140625" customWidth="1"/>
    <col min="8" max="8" width="42.85546875" customWidth="1"/>
    <col min="9" max="10" width="12" customWidth="1"/>
    <col min="11" max="11" width="13" customWidth="1"/>
    <col min="13" max="13" width="10.140625" bestFit="1" customWidth="1"/>
    <col min="14" max="14" width="11.140625" bestFit="1" customWidth="1"/>
  </cols>
  <sheetData>
    <row r="2" spans="2:11" ht="94.5" customHeight="1">
      <c r="B2" s="443" t="s">
        <v>748</v>
      </c>
      <c r="C2" s="444"/>
      <c r="D2" s="444"/>
      <c r="E2" s="444"/>
      <c r="F2" s="444"/>
      <c r="G2" s="444"/>
      <c r="H2" s="444"/>
      <c r="I2" s="444"/>
      <c r="J2" s="444"/>
      <c r="K2" s="444"/>
    </row>
    <row r="4" spans="2:11" ht="82.5" customHeight="1">
      <c r="B4" s="147" t="s">
        <v>201</v>
      </c>
      <c r="C4" s="147" t="s">
        <v>202</v>
      </c>
      <c r="D4" s="147" t="s">
        <v>555</v>
      </c>
      <c r="E4" s="147" t="s">
        <v>203</v>
      </c>
      <c r="F4" s="147" t="s">
        <v>204</v>
      </c>
      <c r="G4" s="147" t="s">
        <v>556</v>
      </c>
      <c r="H4" s="148" t="s">
        <v>205</v>
      </c>
      <c r="I4" s="148" t="s">
        <v>121</v>
      </c>
      <c r="J4" s="148" t="s">
        <v>122</v>
      </c>
      <c r="K4" s="148" t="s">
        <v>123</v>
      </c>
    </row>
    <row r="5" spans="2:11">
      <c r="B5" s="148">
        <v>1</v>
      </c>
      <c r="C5" s="148">
        <v>2</v>
      </c>
      <c r="D5" s="148">
        <v>3</v>
      </c>
      <c r="E5" s="148">
        <v>4</v>
      </c>
      <c r="F5" s="148">
        <v>5</v>
      </c>
      <c r="G5" s="148">
        <v>6</v>
      </c>
      <c r="H5" s="148">
        <v>7</v>
      </c>
      <c r="I5" s="148">
        <v>8</v>
      </c>
      <c r="J5" s="148">
        <v>9</v>
      </c>
      <c r="K5" s="148">
        <v>10</v>
      </c>
    </row>
    <row r="6" spans="2:11" ht="25.5">
      <c r="B6" s="149" t="s">
        <v>206</v>
      </c>
      <c r="C6" s="149"/>
      <c r="D6" s="150">
        <v>2101</v>
      </c>
      <c r="E6" s="151"/>
      <c r="F6" s="149"/>
      <c r="G6" s="149"/>
      <c r="H6" s="44" t="s">
        <v>207</v>
      </c>
      <c r="I6" s="152"/>
      <c r="J6" s="153"/>
      <c r="K6" s="153"/>
    </row>
    <row r="7" spans="2:11">
      <c r="B7" s="154"/>
      <c r="C7" s="154"/>
      <c r="D7" s="154"/>
      <c r="E7" s="154"/>
      <c r="F7" s="154"/>
      <c r="G7" s="154"/>
      <c r="H7" s="44" t="s">
        <v>208</v>
      </c>
      <c r="I7" s="155"/>
      <c r="J7" s="155"/>
      <c r="K7" s="155"/>
    </row>
    <row r="8" spans="2:11">
      <c r="B8" s="445"/>
      <c r="C8" s="445"/>
      <c r="D8" s="150">
        <v>2101</v>
      </c>
      <c r="E8" s="446"/>
      <c r="F8" s="445"/>
      <c r="G8" s="445"/>
      <c r="H8" s="447" t="s">
        <v>209</v>
      </c>
      <c r="I8" s="448"/>
      <c r="J8" s="449"/>
      <c r="K8" s="449"/>
    </row>
    <row r="9" spans="2:11">
      <c r="B9" s="445"/>
      <c r="C9" s="445"/>
      <c r="D9" s="214" t="s">
        <v>503</v>
      </c>
      <c r="E9" s="446"/>
      <c r="F9" s="445"/>
      <c r="G9" s="445"/>
      <c r="H9" s="447"/>
      <c r="I9" s="448"/>
      <c r="J9" s="449"/>
      <c r="K9" s="449"/>
    </row>
    <row r="10" spans="2:11" ht="25.5">
      <c r="B10" s="149" t="s">
        <v>210</v>
      </c>
      <c r="C10" s="149"/>
      <c r="D10" s="150"/>
      <c r="E10" s="156">
        <v>111</v>
      </c>
      <c r="F10" s="156"/>
      <c r="G10" s="156"/>
      <c r="H10" s="157" t="s">
        <v>211</v>
      </c>
      <c r="I10" s="152"/>
      <c r="J10" s="153"/>
      <c r="K10" s="153"/>
    </row>
    <row r="11" spans="2:11">
      <c r="B11" s="149"/>
      <c r="C11" s="149"/>
      <c r="D11" s="158"/>
      <c r="E11" s="149"/>
      <c r="F11" s="149" t="s">
        <v>210</v>
      </c>
      <c r="G11" s="159">
        <v>411</v>
      </c>
      <c r="H11" s="160" t="s">
        <v>212</v>
      </c>
      <c r="I11" s="372">
        <v>2200000</v>
      </c>
      <c r="J11" s="155"/>
      <c r="K11" s="372">
        <f>SUM(I11)</f>
        <v>2200000</v>
      </c>
    </row>
    <row r="12" spans="2:11">
      <c r="B12" s="149"/>
      <c r="C12" s="149"/>
      <c r="D12" s="158"/>
      <c r="E12" s="149"/>
      <c r="F12" s="149" t="s">
        <v>213</v>
      </c>
      <c r="G12" s="159">
        <v>412</v>
      </c>
      <c r="H12" s="42" t="s">
        <v>127</v>
      </c>
      <c r="I12" s="372">
        <v>400000</v>
      </c>
      <c r="J12" s="155"/>
      <c r="K12" s="372">
        <f>SUM(I12)</f>
        <v>400000</v>
      </c>
    </row>
    <row r="13" spans="2:11">
      <c r="B13" s="149"/>
      <c r="C13" s="149"/>
      <c r="D13" s="158"/>
      <c r="E13" s="149"/>
      <c r="F13" s="149" t="s">
        <v>214</v>
      </c>
      <c r="G13" s="159">
        <v>413</v>
      </c>
      <c r="H13" s="160" t="s">
        <v>215</v>
      </c>
      <c r="I13" s="372">
        <v>105000</v>
      </c>
      <c r="J13" s="373"/>
      <c r="K13" s="372">
        <v>105000</v>
      </c>
    </row>
    <row r="14" spans="2:11">
      <c r="B14" s="149"/>
      <c r="C14" s="149"/>
      <c r="D14" s="158"/>
      <c r="E14" s="149"/>
      <c r="F14" s="149" t="s">
        <v>216</v>
      </c>
      <c r="G14" s="159">
        <v>414</v>
      </c>
      <c r="H14" s="160" t="s">
        <v>129</v>
      </c>
      <c r="I14" s="372">
        <v>50000</v>
      </c>
      <c r="J14" s="373"/>
      <c r="K14" s="372">
        <v>50000</v>
      </c>
    </row>
    <row r="15" spans="2:11">
      <c r="B15" s="149"/>
      <c r="C15" s="149"/>
      <c r="D15" s="158"/>
      <c r="E15" s="149"/>
      <c r="F15" s="149" t="s">
        <v>217</v>
      </c>
      <c r="G15" s="159">
        <v>415</v>
      </c>
      <c r="H15" s="160" t="s">
        <v>218</v>
      </c>
      <c r="I15" s="372">
        <v>150000</v>
      </c>
      <c r="J15" s="373"/>
      <c r="K15" s="372">
        <f>SUM(I15)</f>
        <v>150000</v>
      </c>
    </row>
    <row r="16" spans="2:11">
      <c r="B16" s="149"/>
      <c r="C16" s="149"/>
      <c r="D16" s="158"/>
      <c r="E16" s="149"/>
      <c r="F16" s="149" t="s">
        <v>219</v>
      </c>
      <c r="G16" s="159">
        <v>416</v>
      </c>
      <c r="H16" s="160" t="s">
        <v>220</v>
      </c>
      <c r="I16" s="372"/>
      <c r="J16" s="373"/>
      <c r="K16" s="372">
        <v>0</v>
      </c>
    </row>
    <row r="17" spans="2:11">
      <c r="B17" s="378"/>
      <c r="C17" s="149"/>
      <c r="D17" s="379"/>
      <c r="E17" s="378"/>
      <c r="F17" s="378">
        <v>7</v>
      </c>
      <c r="G17" s="377">
        <v>421</v>
      </c>
      <c r="H17" s="160" t="s">
        <v>700</v>
      </c>
      <c r="I17" s="380">
        <v>100000</v>
      </c>
      <c r="J17" s="381"/>
      <c r="K17" s="380">
        <f>SUM(I17)</f>
        <v>100000</v>
      </c>
    </row>
    <row r="18" spans="2:11">
      <c r="B18" s="149"/>
      <c r="C18" s="149"/>
      <c r="D18" s="158"/>
      <c r="E18" s="149"/>
      <c r="F18" s="149" t="s">
        <v>221</v>
      </c>
      <c r="G18" s="159">
        <v>422</v>
      </c>
      <c r="H18" s="160" t="s">
        <v>134</v>
      </c>
      <c r="I18" s="372">
        <v>200000</v>
      </c>
      <c r="J18" s="373"/>
      <c r="K18" s="372">
        <f>SUM(I18)</f>
        <v>200000</v>
      </c>
    </row>
    <row r="19" spans="2:11">
      <c r="B19" s="149"/>
      <c r="C19" s="149"/>
      <c r="D19" s="158"/>
      <c r="E19" s="149"/>
      <c r="F19" s="149" t="s">
        <v>222</v>
      </c>
      <c r="G19" s="159">
        <v>423</v>
      </c>
      <c r="H19" s="160" t="s">
        <v>135</v>
      </c>
      <c r="I19" s="372">
        <v>26500000</v>
      </c>
      <c r="J19" s="373"/>
      <c r="K19" s="372">
        <v>26500000</v>
      </c>
    </row>
    <row r="20" spans="2:11">
      <c r="B20" s="149"/>
      <c r="C20" s="149"/>
      <c r="D20" s="158"/>
      <c r="E20" s="149"/>
      <c r="F20" s="149" t="s">
        <v>223</v>
      </c>
      <c r="G20" s="159">
        <v>424</v>
      </c>
      <c r="H20" s="160" t="s">
        <v>136</v>
      </c>
      <c r="I20" s="372"/>
      <c r="J20" s="373"/>
      <c r="K20" s="372"/>
    </row>
    <row r="21" spans="2:11">
      <c r="B21" s="149"/>
      <c r="C21" s="149"/>
      <c r="D21" s="158"/>
      <c r="E21" s="149"/>
      <c r="F21" s="149" t="s">
        <v>224</v>
      </c>
      <c r="G21" s="159">
        <v>426</v>
      </c>
      <c r="H21" s="160" t="s">
        <v>138</v>
      </c>
      <c r="I21" s="372">
        <v>100000</v>
      </c>
      <c r="J21" s="373"/>
      <c r="K21" s="372">
        <v>100000</v>
      </c>
    </row>
    <row r="22" spans="2:11">
      <c r="B22" s="149"/>
      <c r="C22" s="154"/>
      <c r="D22" s="158"/>
      <c r="E22" s="149"/>
      <c r="F22" s="149" t="s">
        <v>225</v>
      </c>
      <c r="G22" s="159">
        <v>481</v>
      </c>
      <c r="H22" s="160" t="s">
        <v>150</v>
      </c>
      <c r="I22" s="372">
        <v>500000</v>
      </c>
      <c r="J22" s="373"/>
      <c r="K22" s="372">
        <v>500000</v>
      </c>
    </row>
    <row r="23" spans="2:11">
      <c r="B23" s="154"/>
      <c r="C23" s="149"/>
      <c r="D23" s="154"/>
      <c r="E23" s="154"/>
      <c r="F23" s="149">
        <v>13</v>
      </c>
      <c r="G23" s="159">
        <v>465</v>
      </c>
      <c r="H23" s="160" t="s">
        <v>146</v>
      </c>
      <c r="I23" s="372">
        <v>730000</v>
      </c>
      <c r="J23" s="155"/>
      <c r="K23" s="372">
        <v>730000</v>
      </c>
    </row>
    <row r="24" spans="2:11">
      <c r="B24" s="149"/>
      <c r="C24" s="149"/>
      <c r="D24" s="158"/>
      <c r="E24" s="149"/>
      <c r="F24" s="159"/>
      <c r="G24" s="159"/>
      <c r="H24" s="44" t="s">
        <v>226</v>
      </c>
      <c r="I24" s="74"/>
      <c r="J24" s="80"/>
      <c r="K24" s="152">
        <f t="shared" ref="K24" si="0">SUM(I24:J24)</f>
        <v>0</v>
      </c>
    </row>
    <row r="25" spans="2:11">
      <c r="B25" s="149"/>
      <c r="C25" s="185"/>
      <c r="D25" s="158"/>
      <c r="E25" s="149"/>
      <c r="F25" s="149"/>
      <c r="G25" s="220" t="s">
        <v>508</v>
      </c>
      <c r="H25" s="42" t="s">
        <v>227</v>
      </c>
      <c r="I25" s="182">
        <f>SUM(I11:I23)</f>
        <v>31035000</v>
      </c>
      <c r="J25" s="219"/>
      <c r="K25" s="182">
        <f>SUM(K11:K23)</f>
        <v>31035000</v>
      </c>
    </row>
    <row r="26" spans="2:11">
      <c r="B26" s="185"/>
      <c r="C26" s="149"/>
      <c r="D26" s="194"/>
      <c r="E26" s="185"/>
      <c r="F26" s="185"/>
      <c r="G26" s="195"/>
      <c r="H26" s="161" t="s">
        <v>228</v>
      </c>
      <c r="I26" s="182"/>
      <c r="J26" s="219"/>
      <c r="K26" s="182"/>
    </row>
    <row r="27" spans="2:11">
      <c r="B27" s="149"/>
      <c r="C27" s="149"/>
      <c r="D27" s="158"/>
      <c r="E27" s="149"/>
      <c r="F27" s="149"/>
      <c r="G27" s="149"/>
      <c r="H27" s="161" t="s">
        <v>230</v>
      </c>
      <c r="I27" s="182">
        <f>SUM(I25)</f>
        <v>31035000</v>
      </c>
      <c r="J27" s="219"/>
      <c r="K27" s="182">
        <f>SUM(K25)</f>
        <v>31035000</v>
      </c>
    </row>
    <row r="28" spans="2:11" ht="25.5">
      <c r="B28" s="149"/>
      <c r="C28" s="154"/>
      <c r="D28" s="150">
        <v>2101</v>
      </c>
      <c r="E28" s="149"/>
      <c r="F28" s="149"/>
      <c r="G28" s="149"/>
      <c r="H28" s="44" t="s">
        <v>231</v>
      </c>
      <c r="I28" s="152"/>
      <c r="J28" s="153"/>
      <c r="K28" s="153"/>
    </row>
    <row r="29" spans="2:11">
      <c r="B29" s="151">
        <v>2</v>
      </c>
      <c r="C29" s="445"/>
      <c r="D29" s="154"/>
      <c r="E29" s="154"/>
      <c r="F29" s="154"/>
      <c r="G29" s="154"/>
      <c r="H29" s="44" t="s">
        <v>507</v>
      </c>
      <c r="I29" s="155"/>
      <c r="J29" s="155"/>
      <c r="K29" s="155"/>
    </row>
    <row r="30" spans="2:11">
      <c r="B30" s="445"/>
      <c r="C30" s="445"/>
      <c r="D30" s="150">
        <v>2101</v>
      </c>
      <c r="E30" s="446"/>
      <c r="F30" s="445"/>
      <c r="G30" s="445"/>
      <c r="H30" s="447" t="s">
        <v>232</v>
      </c>
      <c r="I30" s="448"/>
      <c r="J30" s="449"/>
      <c r="K30" s="449"/>
    </row>
    <row r="31" spans="2:11">
      <c r="B31" s="445"/>
      <c r="C31" s="154"/>
      <c r="D31" s="214" t="s">
        <v>504</v>
      </c>
      <c r="E31" s="446"/>
      <c r="F31" s="445"/>
      <c r="G31" s="445"/>
      <c r="H31" s="447"/>
      <c r="I31" s="448"/>
      <c r="J31" s="449"/>
      <c r="K31" s="449"/>
    </row>
    <row r="32" spans="2:11">
      <c r="B32" s="154"/>
      <c r="C32" s="150"/>
      <c r="D32" s="150"/>
      <c r="E32" s="149">
        <v>111</v>
      </c>
      <c r="F32" s="149"/>
      <c r="G32" s="149"/>
      <c r="H32" s="42" t="s">
        <v>233</v>
      </c>
      <c r="I32" s="152"/>
      <c r="J32" s="153"/>
      <c r="K32" s="153"/>
    </row>
    <row r="33" spans="2:11">
      <c r="B33" s="154"/>
      <c r="C33" s="149"/>
      <c r="D33" s="154"/>
      <c r="E33" s="154"/>
      <c r="F33" s="154"/>
      <c r="G33" s="154"/>
      <c r="H33" s="44" t="s">
        <v>234</v>
      </c>
      <c r="I33" s="155"/>
      <c r="J33" s="155"/>
      <c r="K33" s="155"/>
    </row>
    <row r="34" spans="2:11">
      <c r="B34" s="149"/>
      <c r="C34" s="149"/>
      <c r="D34" s="158"/>
      <c r="E34" s="149"/>
      <c r="F34" s="149">
        <v>14</v>
      </c>
      <c r="G34" s="159">
        <v>411</v>
      </c>
      <c r="H34" s="160" t="s">
        <v>212</v>
      </c>
      <c r="I34" s="374">
        <v>8256000</v>
      </c>
      <c r="J34" s="375"/>
      <c r="K34" s="374">
        <f t="shared" ref="K34:K35" si="1">SUM(I34:J34)</f>
        <v>8256000</v>
      </c>
    </row>
    <row r="35" spans="2:11">
      <c r="B35" s="149"/>
      <c r="C35" s="149"/>
      <c r="D35" s="158"/>
      <c r="E35" s="149"/>
      <c r="F35" s="149">
        <v>15</v>
      </c>
      <c r="G35" s="159">
        <v>412</v>
      </c>
      <c r="H35" s="42" t="s">
        <v>127</v>
      </c>
      <c r="I35" s="374">
        <v>1500000</v>
      </c>
      <c r="J35" s="375"/>
      <c r="K35" s="374">
        <f t="shared" si="1"/>
        <v>1500000</v>
      </c>
    </row>
    <row r="36" spans="2:11">
      <c r="B36" s="149"/>
      <c r="C36" s="149"/>
      <c r="D36" s="158"/>
      <c r="E36" s="149"/>
      <c r="F36" s="149">
        <v>16</v>
      </c>
      <c r="G36" s="159">
        <v>414</v>
      </c>
      <c r="H36" s="160" t="s">
        <v>129</v>
      </c>
      <c r="I36" s="374">
        <v>200000</v>
      </c>
      <c r="J36" s="375"/>
      <c r="K36" s="374">
        <f>SUM(I36)</f>
        <v>200000</v>
      </c>
    </row>
    <row r="37" spans="2:11">
      <c r="B37" s="149"/>
      <c r="C37" s="149"/>
      <c r="D37" s="158"/>
      <c r="E37" s="149"/>
      <c r="F37" s="149">
        <v>17</v>
      </c>
      <c r="G37" s="159">
        <v>415</v>
      </c>
      <c r="H37" s="160" t="s">
        <v>235</v>
      </c>
      <c r="I37" s="374">
        <v>200000</v>
      </c>
      <c r="J37" s="375"/>
      <c r="K37" s="374">
        <f t="shared" ref="K37:K40" si="2">SUM(I37:J37)</f>
        <v>200000</v>
      </c>
    </row>
    <row r="38" spans="2:11">
      <c r="B38" s="149"/>
      <c r="C38" s="149"/>
      <c r="D38" s="158"/>
      <c r="E38" s="149"/>
      <c r="F38" s="149">
        <v>18</v>
      </c>
      <c r="G38" s="159">
        <v>421</v>
      </c>
      <c r="H38" s="160" t="s">
        <v>133</v>
      </c>
      <c r="I38" s="374">
        <v>100000</v>
      </c>
      <c r="J38" s="375"/>
      <c r="K38" s="374">
        <f t="shared" si="2"/>
        <v>100000</v>
      </c>
    </row>
    <row r="39" spans="2:11">
      <c r="B39" s="149"/>
      <c r="C39" s="154"/>
      <c r="D39" s="158"/>
      <c r="E39" s="149"/>
      <c r="F39" s="149">
        <v>19</v>
      </c>
      <c r="G39" s="159">
        <v>422</v>
      </c>
      <c r="H39" s="160" t="s">
        <v>134</v>
      </c>
      <c r="I39" s="374">
        <v>200000</v>
      </c>
      <c r="J39" s="375"/>
      <c r="K39" s="374">
        <f t="shared" si="2"/>
        <v>200000</v>
      </c>
    </row>
    <row r="40" spans="2:11">
      <c r="B40" s="154"/>
      <c r="C40" s="154"/>
      <c r="D40" s="154"/>
      <c r="E40" s="154"/>
      <c r="F40" s="172">
        <v>20</v>
      </c>
      <c r="G40" s="159">
        <v>423</v>
      </c>
      <c r="H40" s="160" t="s">
        <v>135</v>
      </c>
      <c r="I40" s="376">
        <v>1500000</v>
      </c>
      <c r="J40" s="376"/>
      <c r="K40" s="374">
        <f t="shared" si="2"/>
        <v>1500000</v>
      </c>
    </row>
    <row r="41" spans="2:11">
      <c r="B41" s="154"/>
      <c r="C41" s="154"/>
      <c r="D41" s="154"/>
      <c r="E41" s="154"/>
      <c r="F41" s="149">
        <v>21</v>
      </c>
      <c r="G41" s="159">
        <v>465</v>
      </c>
      <c r="H41" s="160" t="s">
        <v>146</v>
      </c>
      <c r="I41" s="374">
        <v>1000000</v>
      </c>
      <c r="J41" s="376"/>
      <c r="K41" s="374">
        <f>SUM(I41:J41)</f>
        <v>1000000</v>
      </c>
    </row>
    <row r="42" spans="2:11">
      <c r="B42" s="154"/>
      <c r="C42" s="154"/>
      <c r="D42" s="154"/>
      <c r="E42" s="154"/>
      <c r="F42" s="154"/>
      <c r="G42" s="42"/>
      <c r="H42" s="160" t="s">
        <v>236</v>
      </c>
      <c r="I42" s="155"/>
      <c r="J42" s="155"/>
      <c r="K42" s="152"/>
    </row>
    <row r="43" spans="2:11">
      <c r="B43" s="154"/>
      <c r="C43" s="154"/>
      <c r="D43" s="154"/>
      <c r="E43" s="154"/>
      <c r="F43" s="154"/>
      <c r="G43" s="220" t="s">
        <v>508</v>
      </c>
      <c r="H43" s="160" t="s">
        <v>227</v>
      </c>
      <c r="I43" s="182">
        <f>SUM(I34:I41)</f>
        <v>12956000</v>
      </c>
      <c r="J43" s="219"/>
      <c r="K43" s="182">
        <f>SUM(K34:K41)</f>
        <v>12956000</v>
      </c>
    </row>
    <row r="44" spans="2:11">
      <c r="B44" s="154"/>
      <c r="C44" s="151"/>
      <c r="D44" s="154"/>
      <c r="E44" s="154"/>
      <c r="F44" s="154"/>
      <c r="G44" s="42"/>
      <c r="H44" s="160" t="s">
        <v>237</v>
      </c>
      <c r="I44" s="182">
        <f>SUM(I43)</f>
        <v>12956000</v>
      </c>
      <c r="J44" s="219"/>
      <c r="K44" s="182">
        <f>SUM(K43)</f>
        <v>12956000</v>
      </c>
    </row>
    <row r="45" spans="2:11">
      <c r="B45" s="154">
        <v>3</v>
      </c>
      <c r="C45" s="454"/>
      <c r="D45" s="154"/>
      <c r="E45" s="154"/>
      <c r="F45" s="154"/>
      <c r="G45" s="42"/>
      <c r="H45" s="161" t="s">
        <v>509</v>
      </c>
      <c r="I45" s="155"/>
      <c r="J45" s="155"/>
      <c r="K45" s="155"/>
    </row>
    <row r="46" spans="2:11">
      <c r="B46" s="452"/>
      <c r="C46" s="455"/>
      <c r="D46" s="186">
        <v>2101</v>
      </c>
      <c r="E46" s="452"/>
      <c r="F46" s="452"/>
      <c r="G46" s="456"/>
      <c r="H46" s="447" t="s">
        <v>232</v>
      </c>
      <c r="I46" s="450"/>
      <c r="J46" s="450"/>
      <c r="K46" s="450"/>
    </row>
    <row r="47" spans="2:11">
      <c r="B47" s="453"/>
      <c r="C47" s="149"/>
      <c r="D47" s="214" t="s">
        <v>504</v>
      </c>
      <c r="E47" s="453"/>
      <c r="F47" s="453"/>
      <c r="G47" s="457"/>
      <c r="H47" s="447"/>
      <c r="I47" s="451"/>
      <c r="J47" s="451"/>
      <c r="K47" s="451"/>
    </row>
    <row r="48" spans="2:11">
      <c r="B48" s="149"/>
      <c r="C48" s="149"/>
      <c r="E48" s="149"/>
      <c r="F48" s="149">
        <v>22</v>
      </c>
      <c r="G48" s="159">
        <v>423</v>
      </c>
      <c r="H48" s="160" t="s">
        <v>135</v>
      </c>
      <c r="I48" s="152">
        <v>5000000</v>
      </c>
      <c r="J48" s="153"/>
      <c r="K48" s="152">
        <f>SUM(I48:J48)</f>
        <v>5000000</v>
      </c>
    </row>
    <row r="49" spans="2:11">
      <c r="B49" s="149"/>
      <c r="C49" s="154"/>
      <c r="D49" s="158"/>
      <c r="E49" s="149"/>
      <c r="F49" s="149">
        <v>23</v>
      </c>
      <c r="G49" s="159">
        <v>426</v>
      </c>
      <c r="H49" s="160" t="s">
        <v>138</v>
      </c>
      <c r="I49" s="152">
        <v>200000</v>
      </c>
      <c r="J49" s="153"/>
      <c r="K49" s="152">
        <f>SUM(I49:J49)</f>
        <v>200000</v>
      </c>
    </row>
    <row r="50" spans="2:11">
      <c r="B50" s="154"/>
      <c r="C50" s="149"/>
      <c r="D50" s="154"/>
      <c r="E50" s="154"/>
      <c r="F50" s="149">
        <v>24</v>
      </c>
      <c r="G50" s="159">
        <v>472</v>
      </c>
      <c r="H50" s="160" t="s">
        <v>557</v>
      </c>
      <c r="I50" s="152">
        <v>100000</v>
      </c>
      <c r="J50" s="153"/>
      <c r="K50" s="152">
        <f>SUM(I50:J50)</f>
        <v>100000</v>
      </c>
    </row>
    <row r="51" spans="2:11">
      <c r="B51" s="149"/>
      <c r="C51" s="149"/>
      <c r="D51" s="158"/>
      <c r="E51" s="149"/>
      <c r="F51" s="159"/>
      <c r="G51" s="159"/>
      <c r="H51" s="44" t="s">
        <v>226</v>
      </c>
      <c r="I51" s="74">
        <f>SUM(I48:I50)</f>
        <v>5300000</v>
      </c>
      <c r="J51" s="80"/>
      <c r="K51" s="344">
        <f>SUM(K48:K50)</f>
        <v>5300000</v>
      </c>
    </row>
    <row r="52" spans="2:11">
      <c r="B52" s="149"/>
      <c r="C52" s="149"/>
      <c r="D52" s="158"/>
      <c r="E52" s="149"/>
      <c r="F52" s="149"/>
      <c r="G52" s="220" t="s">
        <v>508</v>
      </c>
      <c r="H52" s="42" t="s">
        <v>227</v>
      </c>
      <c r="I52" s="152"/>
      <c r="J52" s="153"/>
      <c r="K52" s="152"/>
    </row>
    <row r="53" spans="2:11">
      <c r="B53" s="149"/>
      <c r="C53" s="224"/>
      <c r="D53" s="158"/>
      <c r="E53" s="149"/>
      <c r="F53" s="149"/>
      <c r="G53" s="149"/>
      <c r="H53" s="161" t="s">
        <v>228</v>
      </c>
      <c r="I53" s="182">
        <f>SUM(I51,I44,I27)</f>
        <v>49291000</v>
      </c>
      <c r="J53" s="155"/>
      <c r="K53" s="182">
        <f>SUM(K51,K44,K27)</f>
        <v>49291000</v>
      </c>
    </row>
    <row r="54" spans="2:11">
      <c r="B54" s="224"/>
      <c r="C54" s="185"/>
      <c r="D54" s="224"/>
      <c r="E54" s="224"/>
      <c r="F54" s="224"/>
      <c r="G54" s="224"/>
      <c r="H54" s="225" t="s">
        <v>239</v>
      </c>
      <c r="I54" s="226">
        <f>SUM(I53)</f>
        <v>49291000</v>
      </c>
      <c r="J54" s="227"/>
      <c r="K54" s="226">
        <f>SUM(K53)</f>
        <v>49291000</v>
      </c>
    </row>
    <row r="55" spans="2:11">
      <c r="B55" s="185">
        <v>4</v>
      </c>
      <c r="C55" s="188"/>
      <c r="D55" s="175" t="s">
        <v>561</v>
      </c>
      <c r="E55" s="185"/>
      <c r="F55" s="185"/>
      <c r="G55" s="185"/>
      <c r="H55" s="189" t="s">
        <v>240</v>
      </c>
      <c r="I55" s="197"/>
      <c r="J55" s="198"/>
      <c r="K55" s="198"/>
    </row>
    <row r="56" spans="2:11" ht="25.5">
      <c r="B56" s="185"/>
      <c r="C56" s="185"/>
      <c r="D56" s="161" t="s">
        <v>241</v>
      </c>
      <c r="E56" s="185"/>
      <c r="F56" s="185"/>
      <c r="G56" s="185"/>
      <c r="H56" s="189" t="s">
        <v>242</v>
      </c>
      <c r="I56" s="197"/>
      <c r="J56" s="198"/>
      <c r="K56" s="198"/>
    </row>
    <row r="57" spans="2:11">
      <c r="B57" s="185"/>
      <c r="C57" s="185"/>
      <c r="D57" s="186"/>
      <c r="E57" s="156">
        <v>130</v>
      </c>
      <c r="F57" s="156"/>
      <c r="G57" s="156"/>
      <c r="H57" s="157" t="s">
        <v>243</v>
      </c>
      <c r="I57" s="197"/>
      <c r="J57" s="198"/>
      <c r="K57" s="198"/>
    </row>
    <row r="58" spans="2:11">
      <c r="B58" s="185"/>
      <c r="C58" s="185"/>
      <c r="D58" s="194"/>
      <c r="E58" s="185"/>
      <c r="F58" s="185" t="s">
        <v>238</v>
      </c>
      <c r="G58" s="195">
        <v>411</v>
      </c>
      <c r="H58" s="160" t="s">
        <v>212</v>
      </c>
      <c r="I58" s="197">
        <v>40000000</v>
      </c>
      <c r="J58" s="198"/>
      <c r="K58" s="197">
        <f t="shared" ref="K58:K79" si="3">SUM(I58:J58)</f>
        <v>40000000</v>
      </c>
    </row>
    <row r="59" spans="2:11">
      <c r="B59" s="185"/>
      <c r="C59" s="185"/>
      <c r="D59" s="194"/>
      <c r="E59" s="185"/>
      <c r="F59" s="185">
        <v>26</v>
      </c>
      <c r="G59" s="195">
        <v>412</v>
      </c>
      <c r="H59" s="180" t="s">
        <v>127</v>
      </c>
      <c r="I59" s="197">
        <v>7100000</v>
      </c>
      <c r="J59" s="198"/>
      <c r="K59" s="197">
        <f t="shared" si="3"/>
        <v>7100000</v>
      </c>
    </row>
    <row r="60" spans="2:11">
      <c r="B60" s="185"/>
      <c r="C60" s="185"/>
      <c r="D60" s="194"/>
      <c r="E60" s="185"/>
      <c r="F60" s="185">
        <v>27</v>
      </c>
      <c r="G60" s="195">
        <v>413</v>
      </c>
      <c r="H60" s="160" t="s">
        <v>215</v>
      </c>
      <c r="I60" s="197">
        <v>500000</v>
      </c>
      <c r="J60" s="198"/>
      <c r="K60" s="197">
        <f t="shared" si="3"/>
        <v>500000</v>
      </c>
    </row>
    <row r="61" spans="2:11">
      <c r="B61" s="185"/>
      <c r="C61" s="185"/>
      <c r="D61" s="194"/>
      <c r="E61" s="185"/>
      <c r="F61" s="185">
        <v>28</v>
      </c>
      <c r="G61" s="195">
        <v>414</v>
      </c>
      <c r="H61" s="160" t="s">
        <v>129</v>
      </c>
      <c r="I61" s="197">
        <v>4000000</v>
      </c>
      <c r="J61" s="198"/>
      <c r="K61" s="197">
        <f t="shared" si="3"/>
        <v>4000000</v>
      </c>
    </row>
    <row r="62" spans="2:11">
      <c r="B62" s="185"/>
      <c r="C62" s="185"/>
      <c r="D62" s="194"/>
      <c r="E62" s="185"/>
      <c r="F62" s="185">
        <v>29</v>
      </c>
      <c r="G62" s="195">
        <v>415</v>
      </c>
      <c r="H62" s="160" t="s">
        <v>244</v>
      </c>
      <c r="I62" s="197">
        <v>3000000</v>
      </c>
      <c r="J62" s="198"/>
      <c r="K62" s="197">
        <f t="shared" si="3"/>
        <v>3000000</v>
      </c>
    </row>
    <row r="63" spans="2:11">
      <c r="B63" s="185"/>
      <c r="C63" s="185"/>
      <c r="D63" s="194"/>
      <c r="E63" s="185"/>
      <c r="F63" s="185">
        <v>30</v>
      </c>
      <c r="G63" s="195">
        <v>416</v>
      </c>
      <c r="H63" s="160" t="s">
        <v>220</v>
      </c>
      <c r="I63" s="197">
        <v>200000</v>
      </c>
      <c r="J63" s="198"/>
      <c r="K63" s="197">
        <v>200000</v>
      </c>
    </row>
    <row r="64" spans="2:11">
      <c r="B64" s="185"/>
      <c r="C64" s="185"/>
      <c r="D64" s="194"/>
      <c r="E64" s="185"/>
      <c r="F64" s="185" t="s">
        <v>510</v>
      </c>
      <c r="G64" s="195">
        <v>421</v>
      </c>
      <c r="H64" s="160" t="s">
        <v>133</v>
      </c>
      <c r="I64" s="197">
        <v>9000000</v>
      </c>
      <c r="J64" s="198"/>
      <c r="K64" s="197">
        <f t="shared" si="3"/>
        <v>9000000</v>
      </c>
    </row>
    <row r="65" spans="2:11">
      <c r="B65" s="185"/>
      <c r="C65" s="185"/>
      <c r="D65" s="194"/>
      <c r="E65" s="185"/>
      <c r="F65" s="185" t="s">
        <v>511</v>
      </c>
      <c r="G65" s="195">
        <v>422</v>
      </c>
      <c r="H65" s="160" t="s">
        <v>134</v>
      </c>
      <c r="I65" s="197">
        <v>1000000</v>
      </c>
      <c r="J65" s="198"/>
      <c r="K65" s="197">
        <f t="shared" si="3"/>
        <v>1000000</v>
      </c>
    </row>
    <row r="66" spans="2:11">
      <c r="B66" s="185"/>
      <c r="C66" s="185"/>
      <c r="D66" s="194"/>
      <c r="E66" s="185"/>
      <c r="F66" s="185" t="s">
        <v>512</v>
      </c>
      <c r="G66" s="195">
        <v>423</v>
      </c>
      <c r="H66" s="160" t="s">
        <v>135</v>
      </c>
      <c r="I66" s="197">
        <v>8000000</v>
      </c>
      <c r="J66" s="198"/>
      <c r="K66" s="197">
        <f t="shared" si="3"/>
        <v>8000000</v>
      </c>
    </row>
    <row r="67" spans="2:11">
      <c r="B67" s="185"/>
      <c r="C67" s="185"/>
      <c r="D67" s="194"/>
      <c r="E67" s="185"/>
      <c r="F67" s="185" t="s">
        <v>513</v>
      </c>
      <c r="G67" s="195">
        <v>424</v>
      </c>
      <c r="H67" s="160" t="s">
        <v>136</v>
      </c>
      <c r="I67" s="197">
        <v>3000000</v>
      </c>
      <c r="J67" s="198"/>
      <c r="K67" s="197">
        <f t="shared" si="3"/>
        <v>3000000</v>
      </c>
    </row>
    <row r="68" spans="2:11">
      <c r="B68" s="185"/>
      <c r="C68" s="185"/>
      <c r="D68" s="194"/>
      <c r="E68" s="185"/>
      <c r="F68" s="185" t="s">
        <v>245</v>
      </c>
      <c r="G68" s="195">
        <v>425</v>
      </c>
      <c r="H68" s="160" t="s">
        <v>246</v>
      </c>
      <c r="I68" s="197">
        <v>3000000</v>
      </c>
      <c r="J68" s="198"/>
      <c r="K68" s="197">
        <f t="shared" si="3"/>
        <v>3000000</v>
      </c>
    </row>
    <row r="69" spans="2:11">
      <c r="B69" s="185"/>
      <c r="C69" s="196"/>
      <c r="D69" s="194"/>
      <c r="E69" s="185"/>
      <c r="F69" s="185">
        <v>36</v>
      </c>
      <c r="G69" s="195">
        <v>426</v>
      </c>
      <c r="H69" s="160" t="s">
        <v>138</v>
      </c>
      <c r="I69" s="197">
        <v>7000000</v>
      </c>
      <c r="J69" s="198"/>
      <c r="K69" s="197">
        <f t="shared" si="3"/>
        <v>7000000</v>
      </c>
    </row>
    <row r="70" spans="2:11">
      <c r="B70" s="196"/>
      <c r="C70" s="196"/>
      <c r="D70" s="196"/>
      <c r="E70" s="196"/>
      <c r="F70" s="185">
        <v>37</v>
      </c>
      <c r="G70" s="195">
        <v>465</v>
      </c>
      <c r="H70" s="160" t="s">
        <v>146</v>
      </c>
      <c r="I70" s="197">
        <v>4000000</v>
      </c>
      <c r="J70" s="155"/>
      <c r="K70" s="197">
        <f t="shared" si="3"/>
        <v>4000000</v>
      </c>
    </row>
    <row r="71" spans="2:11">
      <c r="B71" s="196"/>
      <c r="C71" s="196"/>
      <c r="D71" s="196"/>
      <c r="E71" s="196"/>
      <c r="F71" s="185">
        <v>38</v>
      </c>
      <c r="G71" s="195">
        <v>472</v>
      </c>
      <c r="H71" s="160" t="s">
        <v>247</v>
      </c>
      <c r="I71" s="197">
        <v>600000</v>
      </c>
      <c r="J71" s="155"/>
      <c r="K71" s="197">
        <f t="shared" si="3"/>
        <v>600000</v>
      </c>
    </row>
    <row r="72" spans="2:11">
      <c r="B72" s="196"/>
      <c r="C72" s="185"/>
      <c r="D72" s="196"/>
      <c r="E72" s="196"/>
      <c r="F72" s="185">
        <v>39</v>
      </c>
      <c r="G72" s="195">
        <v>481</v>
      </c>
      <c r="H72" s="160" t="s">
        <v>150</v>
      </c>
      <c r="I72" s="197">
        <v>500000</v>
      </c>
      <c r="J72" s="155"/>
      <c r="K72" s="197">
        <f t="shared" si="3"/>
        <v>500000</v>
      </c>
    </row>
    <row r="73" spans="2:11">
      <c r="B73" s="185"/>
      <c r="C73" s="196"/>
      <c r="D73" s="194"/>
      <c r="E73" s="185"/>
      <c r="F73" s="185" t="s">
        <v>514</v>
      </c>
      <c r="G73" s="195">
        <v>482</v>
      </c>
      <c r="H73" s="160" t="s">
        <v>151</v>
      </c>
      <c r="I73" s="197">
        <v>500000</v>
      </c>
      <c r="J73" s="198"/>
      <c r="K73" s="197">
        <f t="shared" si="3"/>
        <v>500000</v>
      </c>
    </row>
    <row r="74" spans="2:11">
      <c r="B74" s="196"/>
      <c r="C74" s="185"/>
      <c r="D74" s="196"/>
      <c r="E74" s="196"/>
      <c r="F74" s="185">
        <v>41</v>
      </c>
      <c r="G74" s="195">
        <v>483</v>
      </c>
      <c r="H74" s="160" t="s">
        <v>248</v>
      </c>
      <c r="I74" s="197">
        <v>1000000</v>
      </c>
      <c r="J74" s="155"/>
      <c r="K74" s="197">
        <f t="shared" si="3"/>
        <v>1000000</v>
      </c>
    </row>
    <row r="75" spans="2:11">
      <c r="B75" s="185"/>
      <c r="C75" s="196"/>
      <c r="D75" s="194"/>
      <c r="E75" s="185"/>
      <c r="F75" s="185" t="s">
        <v>515</v>
      </c>
      <c r="G75" s="195">
        <v>541</v>
      </c>
      <c r="H75" s="160" t="s">
        <v>249</v>
      </c>
      <c r="I75" s="197">
        <v>100000</v>
      </c>
      <c r="J75" s="198"/>
      <c r="K75" s="197">
        <f t="shared" si="3"/>
        <v>100000</v>
      </c>
    </row>
    <row r="76" spans="2:11">
      <c r="B76" s="196"/>
      <c r="C76" s="185"/>
      <c r="D76" s="196"/>
      <c r="E76" s="196"/>
      <c r="F76" s="185">
        <v>43</v>
      </c>
      <c r="G76" s="195">
        <v>485</v>
      </c>
      <c r="H76" s="160" t="s">
        <v>250</v>
      </c>
      <c r="I76" s="155"/>
      <c r="J76" s="155"/>
      <c r="K76" s="197">
        <f t="shared" si="3"/>
        <v>0</v>
      </c>
    </row>
    <row r="77" spans="2:11">
      <c r="B77" s="185"/>
      <c r="C77" s="185"/>
      <c r="D77" s="194"/>
      <c r="E77" s="185"/>
      <c r="F77" s="185">
        <v>44</v>
      </c>
      <c r="G77" s="195">
        <v>511</v>
      </c>
      <c r="H77" s="160" t="s">
        <v>157</v>
      </c>
      <c r="I77" s="197">
        <v>1000000</v>
      </c>
      <c r="J77" s="198"/>
      <c r="K77" s="197">
        <f t="shared" si="3"/>
        <v>1000000</v>
      </c>
    </row>
    <row r="78" spans="2:11">
      <c r="B78" s="185"/>
      <c r="C78" s="185"/>
      <c r="D78" s="194"/>
      <c r="E78" s="185"/>
      <c r="F78" s="185">
        <v>45</v>
      </c>
      <c r="G78" s="195">
        <v>512</v>
      </c>
      <c r="H78" s="160" t="s">
        <v>158</v>
      </c>
      <c r="I78" s="197">
        <v>2000000</v>
      </c>
      <c r="J78" s="198"/>
      <c r="K78" s="197">
        <v>2000000</v>
      </c>
    </row>
    <row r="79" spans="2:11">
      <c r="B79" s="185"/>
      <c r="C79" s="185"/>
      <c r="D79" s="194"/>
      <c r="E79" s="185"/>
      <c r="F79" s="185" t="s">
        <v>516</v>
      </c>
      <c r="G79" s="195">
        <v>515</v>
      </c>
      <c r="H79" s="160" t="s">
        <v>159</v>
      </c>
      <c r="I79" s="197">
        <v>100000</v>
      </c>
      <c r="J79" s="198"/>
      <c r="K79" s="197">
        <f t="shared" si="3"/>
        <v>100000</v>
      </c>
    </row>
    <row r="80" spans="2:11">
      <c r="B80" s="185"/>
      <c r="C80" s="185"/>
      <c r="D80" s="194"/>
      <c r="E80" s="185"/>
      <c r="F80" s="195"/>
      <c r="G80" s="195"/>
      <c r="H80" s="189" t="s">
        <v>251</v>
      </c>
      <c r="I80" s="181"/>
      <c r="J80" s="190"/>
      <c r="K80" s="197"/>
    </row>
    <row r="81" spans="2:11">
      <c r="B81" s="185"/>
      <c r="C81" s="185"/>
      <c r="D81" s="194"/>
      <c r="E81" s="185"/>
      <c r="F81" s="185"/>
      <c r="G81" s="220" t="s">
        <v>508</v>
      </c>
      <c r="H81" s="180" t="s">
        <v>227</v>
      </c>
      <c r="I81" s="182">
        <f>SUM(I58:I79)</f>
        <v>95600000</v>
      </c>
      <c r="J81" s="155"/>
      <c r="K81" s="182">
        <f>SUM(K58:K79)</f>
        <v>95600000</v>
      </c>
    </row>
    <row r="82" spans="2:11">
      <c r="B82" s="185"/>
      <c r="C82" s="196"/>
      <c r="D82" s="194"/>
      <c r="E82" s="185"/>
      <c r="F82" s="185"/>
      <c r="G82" s="185"/>
      <c r="H82" s="161" t="s">
        <v>252</v>
      </c>
      <c r="I82" s="182">
        <f>SUM(I81)</f>
        <v>95600000</v>
      </c>
      <c r="J82" s="155"/>
      <c r="K82" s="182">
        <f>SUM(K81)</f>
        <v>95600000</v>
      </c>
    </row>
    <row r="83" spans="2:11">
      <c r="B83" s="188"/>
      <c r="C83" s="196"/>
      <c r="D83" s="196"/>
      <c r="E83" s="185">
        <v>220</v>
      </c>
      <c r="F83" s="196"/>
      <c r="G83" s="196"/>
      <c r="H83" s="161" t="s">
        <v>253</v>
      </c>
      <c r="I83" s="155"/>
      <c r="J83" s="155"/>
      <c r="K83" s="197"/>
    </row>
    <row r="84" spans="2:11" ht="25.5">
      <c r="B84" s="196"/>
      <c r="C84" s="196"/>
      <c r="D84" s="161" t="s">
        <v>254</v>
      </c>
      <c r="E84" s="196"/>
      <c r="F84" s="196"/>
      <c r="G84" s="196"/>
      <c r="H84" s="161" t="s">
        <v>255</v>
      </c>
      <c r="I84" s="155"/>
      <c r="J84" s="155"/>
      <c r="K84" s="197"/>
    </row>
    <row r="85" spans="2:11">
      <c r="B85" s="196"/>
      <c r="C85" s="196"/>
      <c r="D85" s="196"/>
      <c r="E85" s="196"/>
      <c r="F85" s="194">
        <v>47</v>
      </c>
      <c r="G85" s="185">
        <v>423</v>
      </c>
      <c r="H85" s="160" t="s">
        <v>135</v>
      </c>
      <c r="I85" s="197">
        <v>100000</v>
      </c>
      <c r="J85" s="155"/>
      <c r="K85" s="197">
        <f>SUM(I85:J85)</f>
        <v>100000</v>
      </c>
    </row>
    <row r="86" spans="2:11">
      <c r="B86" s="196"/>
      <c r="C86" s="196"/>
      <c r="D86" s="196"/>
      <c r="E86" s="196"/>
      <c r="F86" s="194">
        <v>48</v>
      </c>
      <c r="G86" s="185">
        <v>426</v>
      </c>
      <c r="H86" s="160" t="s">
        <v>229</v>
      </c>
      <c r="I86" s="197">
        <v>100000</v>
      </c>
      <c r="J86" s="155"/>
      <c r="K86" s="197">
        <f>SUM(I86:J86)</f>
        <v>100000</v>
      </c>
    </row>
    <row r="87" spans="2:11">
      <c r="B87" s="196"/>
      <c r="C87" s="196"/>
      <c r="D87" s="196"/>
      <c r="E87" s="196"/>
      <c r="F87" s="196"/>
      <c r="G87" s="196"/>
      <c r="H87" s="161" t="s">
        <v>256</v>
      </c>
      <c r="I87" s="155"/>
      <c r="J87" s="155"/>
      <c r="K87" s="197"/>
    </row>
    <row r="88" spans="2:11">
      <c r="B88" s="196"/>
      <c r="C88" s="196"/>
      <c r="D88" s="196"/>
      <c r="E88" s="196"/>
      <c r="F88" s="196"/>
      <c r="G88" s="228" t="s">
        <v>508</v>
      </c>
      <c r="H88" s="161" t="s">
        <v>227</v>
      </c>
      <c r="I88" s="182">
        <f>SUM(I85:I86)</f>
        <v>200000</v>
      </c>
      <c r="J88" s="155"/>
      <c r="K88" s="182">
        <f>SUM(K85:K86)</f>
        <v>200000</v>
      </c>
    </row>
    <row r="89" spans="2:11">
      <c r="B89" s="196"/>
      <c r="C89" s="185"/>
      <c r="D89" s="196"/>
      <c r="E89" s="196"/>
      <c r="F89" s="196"/>
      <c r="G89" s="196"/>
      <c r="H89" s="161" t="s">
        <v>257</v>
      </c>
      <c r="I89" s="182">
        <f>SUM(I88)</f>
        <v>200000</v>
      </c>
      <c r="J89" s="155"/>
      <c r="K89" s="182">
        <f>SUM(K88)</f>
        <v>200000</v>
      </c>
    </row>
    <row r="90" spans="2:11" ht="25.5">
      <c r="B90" s="185"/>
      <c r="C90" s="185"/>
      <c r="D90" s="194"/>
      <c r="E90" s="185"/>
      <c r="F90" s="195"/>
      <c r="G90" s="195"/>
      <c r="H90" s="189" t="s">
        <v>258</v>
      </c>
      <c r="I90" s="181"/>
      <c r="J90" s="190"/>
      <c r="K90" s="197"/>
    </row>
    <row r="91" spans="2:11">
      <c r="B91" s="185"/>
      <c r="C91" s="185"/>
      <c r="D91" s="194"/>
      <c r="E91" s="185"/>
      <c r="F91" s="185"/>
      <c r="G91" s="220" t="s">
        <v>508</v>
      </c>
      <c r="H91" s="180" t="s">
        <v>227</v>
      </c>
      <c r="I91" s="197">
        <v>200000</v>
      </c>
      <c r="J91" s="155"/>
      <c r="K91" s="197">
        <f>SUM(I91:J91)</f>
        <v>200000</v>
      </c>
    </row>
    <row r="92" spans="2:11">
      <c r="B92" s="185"/>
      <c r="C92" s="360"/>
      <c r="D92" s="194"/>
      <c r="E92" s="185"/>
      <c r="F92" s="185"/>
      <c r="G92" s="185"/>
      <c r="H92" s="161" t="s">
        <v>259</v>
      </c>
      <c r="I92" s="182">
        <f>SUM(I91)</f>
        <v>200000</v>
      </c>
      <c r="J92" s="155"/>
      <c r="K92" s="182">
        <f>SUM(K91)</f>
        <v>200000</v>
      </c>
    </row>
    <row r="93" spans="2:11" ht="25.5">
      <c r="B93" s="360"/>
      <c r="C93" s="360"/>
      <c r="D93" s="362"/>
      <c r="E93" s="360">
        <v>130</v>
      </c>
      <c r="F93" s="360"/>
      <c r="G93" s="360"/>
      <c r="H93" s="161" t="s">
        <v>680</v>
      </c>
      <c r="I93" s="182"/>
      <c r="J93" s="155"/>
      <c r="K93" s="182"/>
    </row>
    <row r="94" spans="2:11">
      <c r="B94" s="360"/>
      <c r="C94" s="360"/>
      <c r="D94" s="367" t="s">
        <v>383</v>
      </c>
      <c r="E94" s="360"/>
      <c r="F94" s="360"/>
      <c r="G94" s="360"/>
      <c r="H94" s="161" t="s">
        <v>681</v>
      </c>
      <c r="I94" s="182"/>
      <c r="J94" s="155"/>
      <c r="K94" s="182"/>
    </row>
    <row r="95" spans="2:11">
      <c r="B95" s="360"/>
      <c r="C95" s="360"/>
      <c r="D95" s="362"/>
      <c r="E95" s="360"/>
      <c r="F95" s="360">
        <v>49</v>
      </c>
      <c r="G95" s="360">
        <v>472</v>
      </c>
      <c r="H95" s="160" t="s">
        <v>676</v>
      </c>
      <c r="I95" s="361">
        <v>3000000</v>
      </c>
      <c r="J95" s="155"/>
      <c r="K95" s="361">
        <f>SUM(I95:J95)</f>
        <v>3000000</v>
      </c>
    </row>
    <row r="96" spans="2:11" ht="25.5">
      <c r="B96" s="360"/>
      <c r="C96" s="360"/>
      <c r="D96" s="362"/>
      <c r="E96" s="360"/>
      <c r="F96" s="360"/>
      <c r="G96" s="360"/>
      <c r="H96" s="160" t="s">
        <v>682</v>
      </c>
      <c r="I96" s="361"/>
      <c r="J96" s="155"/>
      <c r="K96" s="361"/>
    </row>
    <row r="97" spans="2:11">
      <c r="B97" s="360"/>
      <c r="C97" s="360"/>
      <c r="D97" s="362"/>
      <c r="E97" s="360"/>
      <c r="F97" s="360"/>
      <c r="G97" s="228" t="s">
        <v>508</v>
      </c>
      <c r="H97" s="160" t="s">
        <v>227</v>
      </c>
      <c r="I97" s="361">
        <v>3000000</v>
      </c>
      <c r="J97" s="155"/>
      <c r="K97" s="361">
        <f>SUM(I97:J97)</f>
        <v>3000000</v>
      </c>
    </row>
    <row r="98" spans="2:11">
      <c r="B98" s="360"/>
      <c r="C98" s="196"/>
      <c r="D98" s="362"/>
      <c r="E98" s="360"/>
      <c r="F98" s="360"/>
      <c r="G98" s="360"/>
      <c r="H98" s="161" t="s">
        <v>683</v>
      </c>
      <c r="I98" s="182">
        <f>SUM(I97)</f>
        <v>3000000</v>
      </c>
      <c r="J98" s="219"/>
      <c r="K98" s="182">
        <f>SUM(K97)</f>
        <v>3000000</v>
      </c>
    </row>
    <row r="99" spans="2:11" ht="33" customHeight="1">
      <c r="B99" s="196"/>
      <c r="C99" s="196"/>
      <c r="D99" s="170" t="s">
        <v>265</v>
      </c>
      <c r="E99" s="187"/>
      <c r="F99" s="187"/>
      <c r="G99" s="196"/>
      <c r="H99" s="162" t="s">
        <v>562</v>
      </c>
      <c r="I99" s="155"/>
      <c r="J99" s="155"/>
      <c r="K99" s="197"/>
    </row>
    <row r="100" spans="2:11">
      <c r="B100" s="196"/>
      <c r="C100" s="196"/>
      <c r="D100" s="196"/>
      <c r="E100" s="163">
        <v>170</v>
      </c>
      <c r="F100" s="196"/>
      <c r="G100" s="196"/>
      <c r="H100" s="164" t="s">
        <v>178</v>
      </c>
      <c r="I100" s="155"/>
      <c r="J100" s="155"/>
      <c r="K100" s="197"/>
    </row>
    <row r="101" spans="2:11">
      <c r="B101" s="196"/>
      <c r="C101" s="311"/>
      <c r="D101" s="196"/>
      <c r="E101" s="196"/>
      <c r="F101" s="165">
        <v>50</v>
      </c>
      <c r="G101" s="166">
        <v>441</v>
      </c>
      <c r="H101" s="167" t="s">
        <v>640</v>
      </c>
      <c r="I101" s="168">
        <v>2200000</v>
      </c>
      <c r="J101" s="155"/>
      <c r="K101" s="197">
        <f>SUM(I101:J101)</f>
        <v>2200000</v>
      </c>
    </row>
    <row r="102" spans="2:11">
      <c r="B102" s="311"/>
      <c r="C102" s="196"/>
      <c r="D102" s="311"/>
      <c r="E102" s="311"/>
      <c r="F102" s="165">
        <v>51</v>
      </c>
      <c r="G102" s="166">
        <v>444</v>
      </c>
      <c r="H102" s="167" t="s">
        <v>641</v>
      </c>
      <c r="I102" s="168">
        <v>100000</v>
      </c>
      <c r="J102" s="155"/>
      <c r="K102" s="310">
        <v>100000</v>
      </c>
    </row>
    <row r="103" spans="2:11" ht="30">
      <c r="B103" s="196"/>
      <c r="C103" s="196"/>
      <c r="D103" s="196"/>
      <c r="E103" s="196"/>
      <c r="F103" s="165">
        <v>52</v>
      </c>
      <c r="G103" s="166">
        <v>611</v>
      </c>
      <c r="H103" s="167" t="s">
        <v>266</v>
      </c>
      <c r="I103" s="168">
        <v>17500000</v>
      </c>
      <c r="J103" s="155"/>
      <c r="K103" s="197">
        <f>SUM(I103:J103)</f>
        <v>17500000</v>
      </c>
    </row>
    <row r="104" spans="2:11">
      <c r="B104" s="196"/>
      <c r="C104" s="196"/>
      <c r="D104" s="196"/>
      <c r="E104" s="196"/>
      <c r="F104" s="180"/>
      <c r="G104" s="180"/>
      <c r="H104" s="191" t="s">
        <v>267</v>
      </c>
      <c r="I104" s="192"/>
      <c r="J104" s="193"/>
      <c r="K104" s="197"/>
    </row>
    <row r="105" spans="2:11">
      <c r="B105" s="196"/>
      <c r="C105" s="196"/>
      <c r="D105" s="196"/>
      <c r="E105" s="196"/>
      <c r="F105" s="196"/>
      <c r="G105" s="229" t="s">
        <v>508</v>
      </c>
      <c r="H105" s="169" t="s">
        <v>227</v>
      </c>
      <c r="I105" s="230">
        <f>SUM(I101:I103)</f>
        <v>19800000</v>
      </c>
      <c r="J105" s="219"/>
      <c r="K105" s="182">
        <f>SUM(K101:K103)</f>
        <v>19800000</v>
      </c>
    </row>
    <row r="106" spans="2:11">
      <c r="B106" s="196"/>
      <c r="C106" s="196"/>
      <c r="D106" s="196"/>
      <c r="E106" s="196"/>
      <c r="F106" s="196"/>
      <c r="G106" s="196"/>
      <c r="H106" s="170" t="s">
        <v>268</v>
      </c>
      <c r="I106" s="230">
        <f>SUM(I105)</f>
        <v>19800000</v>
      </c>
      <c r="J106" s="219"/>
      <c r="K106" s="182">
        <f>SUM(K105)</f>
        <v>19800000</v>
      </c>
    </row>
    <row r="107" spans="2:11" ht="28.5">
      <c r="B107" s="196"/>
      <c r="C107" s="196"/>
      <c r="D107" s="196"/>
      <c r="E107" s="196"/>
      <c r="F107" s="196"/>
      <c r="G107" s="196"/>
      <c r="H107" s="170" t="s">
        <v>269</v>
      </c>
      <c r="I107" s="230">
        <f>SUM(I106)</f>
        <v>19800000</v>
      </c>
      <c r="J107" s="219"/>
      <c r="K107" s="182">
        <f>SUM(K106)</f>
        <v>19800000</v>
      </c>
    </row>
    <row r="108" spans="2:11" ht="25.5">
      <c r="B108" s="185"/>
      <c r="C108" s="185"/>
      <c r="D108" s="161" t="s">
        <v>270</v>
      </c>
      <c r="E108" s="185"/>
      <c r="F108" s="196"/>
      <c r="G108" s="180"/>
      <c r="H108" s="161" t="s">
        <v>271</v>
      </c>
      <c r="I108" s="155"/>
      <c r="J108" s="155"/>
      <c r="K108" s="197"/>
    </row>
    <row r="109" spans="2:11">
      <c r="B109" s="185"/>
      <c r="C109" s="196"/>
      <c r="D109" s="194"/>
      <c r="E109" s="185">
        <v>160</v>
      </c>
      <c r="F109" s="196"/>
      <c r="G109" s="196"/>
      <c r="H109" s="160" t="s">
        <v>175</v>
      </c>
      <c r="I109" s="155"/>
      <c r="J109" s="155"/>
      <c r="K109" s="197"/>
    </row>
    <row r="110" spans="2:11">
      <c r="B110" s="196"/>
      <c r="C110" s="185"/>
      <c r="D110" s="196"/>
      <c r="E110" s="196"/>
      <c r="F110" s="185">
        <v>53</v>
      </c>
      <c r="G110" s="185">
        <v>499</v>
      </c>
      <c r="H110" s="160" t="s">
        <v>272</v>
      </c>
      <c r="I110" s="197">
        <v>4000000</v>
      </c>
      <c r="J110" s="155"/>
      <c r="K110" s="197">
        <f>SUM(I110:J110)</f>
        <v>4000000</v>
      </c>
    </row>
    <row r="111" spans="2:11">
      <c r="B111" s="185"/>
      <c r="C111" s="185"/>
      <c r="D111" s="194"/>
      <c r="E111" s="185"/>
      <c r="F111" s="195"/>
      <c r="G111" s="195"/>
      <c r="H111" s="189" t="s">
        <v>273</v>
      </c>
      <c r="I111" s="181"/>
      <c r="J111" s="190"/>
      <c r="K111" s="181"/>
    </row>
    <row r="112" spans="2:11">
      <c r="B112" s="185"/>
      <c r="C112" s="185"/>
      <c r="D112" s="194"/>
      <c r="E112" s="185"/>
      <c r="F112" s="185"/>
      <c r="G112" s="220" t="s">
        <v>508</v>
      </c>
      <c r="H112" s="180" t="s">
        <v>227</v>
      </c>
      <c r="I112" s="182">
        <f>SUM(I110)</f>
        <v>4000000</v>
      </c>
      <c r="J112" s="174"/>
      <c r="K112" s="182">
        <f>SUM(K110)</f>
        <v>4000000</v>
      </c>
    </row>
    <row r="113" spans="1:17">
      <c r="B113" s="185"/>
      <c r="C113" s="185"/>
      <c r="D113" s="194"/>
      <c r="E113" s="185"/>
      <c r="F113" s="185"/>
      <c r="G113" s="185"/>
      <c r="H113" s="161" t="s">
        <v>274</v>
      </c>
      <c r="I113" s="182">
        <f>SUM(I112)</f>
        <v>4000000</v>
      </c>
      <c r="J113" s="182"/>
      <c r="K113" s="182">
        <f>SUM(K112)</f>
        <v>4000000</v>
      </c>
    </row>
    <row r="114" spans="1:17" ht="25.5">
      <c r="B114" s="185"/>
      <c r="C114" s="185"/>
      <c r="D114" s="194"/>
      <c r="E114" s="185"/>
      <c r="F114" s="185"/>
      <c r="G114" s="195"/>
      <c r="H114" s="189" t="s">
        <v>275</v>
      </c>
      <c r="I114" s="181"/>
      <c r="J114" s="190"/>
      <c r="K114" s="197"/>
    </row>
    <row r="115" spans="1:17">
      <c r="B115" s="185"/>
      <c r="C115" s="185"/>
      <c r="D115" s="194"/>
      <c r="E115" s="185"/>
      <c r="F115" s="185"/>
      <c r="G115" s="220" t="s">
        <v>508</v>
      </c>
      <c r="H115" s="180" t="s">
        <v>227</v>
      </c>
      <c r="I115" s="182">
        <f>SUM(I112)</f>
        <v>4000000</v>
      </c>
      <c r="J115" s="174"/>
      <c r="K115" s="182">
        <f>SUM(K112)</f>
        <v>4000000</v>
      </c>
    </row>
    <row r="116" spans="1:17">
      <c r="B116" s="185"/>
      <c r="C116" s="196"/>
      <c r="D116" s="194"/>
      <c r="E116" s="185"/>
      <c r="F116" s="185"/>
      <c r="G116" s="185"/>
      <c r="H116" s="161" t="s">
        <v>276</v>
      </c>
      <c r="I116" s="182">
        <f>SUM(I113)</f>
        <v>4000000</v>
      </c>
      <c r="J116" s="182"/>
      <c r="K116" s="182">
        <f>SUM(K113)</f>
        <v>4000000</v>
      </c>
    </row>
    <row r="117" spans="1:17" ht="25.5">
      <c r="B117" s="196"/>
      <c r="C117" s="196"/>
      <c r="D117" s="161" t="s">
        <v>517</v>
      </c>
      <c r="E117" s="196"/>
      <c r="F117" s="196"/>
      <c r="G117" s="196"/>
      <c r="H117" s="161" t="s">
        <v>277</v>
      </c>
      <c r="I117" s="155"/>
      <c r="J117" s="155"/>
      <c r="K117" s="197"/>
    </row>
    <row r="118" spans="1:17">
      <c r="B118" s="196"/>
      <c r="C118" s="196"/>
      <c r="D118" s="196"/>
      <c r="E118" s="185">
        <v>160</v>
      </c>
      <c r="F118" s="196"/>
      <c r="G118" s="196"/>
      <c r="H118" s="160" t="s">
        <v>175</v>
      </c>
      <c r="I118" s="155"/>
      <c r="J118" s="155"/>
      <c r="K118" s="197"/>
    </row>
    <row r="119" spans="1:17">
      <c r="B119" s="196"/>
      <c r="C119" s="458"/>
      <c r="D119" s="196"/>
      <c r="E119" s="196"/>
      <c r="F119" s="185">
        <v>54</v>
      </c>
      <c r="G119" s="185">
        <v>499</v>
      </c>
      <c r="H119" s="160" t="s">
        <v>278</v>
      </c>
      <c r="I119" s="197">
        <v>1000000</v>
      </c>
      <c r="J119" s="155"/>
      <c r="K119" s="197">
        <f>SUM(I119:J119)</f>
        <v>1000000</v>
      </c>
    </row>
    <row r="120" spans="1:17">
      <c r="B120" s="445"/>
      <c r="C120" s="458"/>
      <c r="D120" s="459"/>
      <c r="E120" s="445"/>
      <c r="F120" s="445"/>
      <c r="G120" s="461"/>
      <c r="H120" s="440" t="s">
        <v>279</v>
      </c>
      <c r="I120" s="442"/>
      <c r="J120" s="462"/>
      <c r="K120" s="460"/>
    </row>
    <row r="121" spans="1:17">
      <c r="B121" s="445"/>
      <c r="C121" s="171"/>
      <c r="D121" s="459"/>
      <c r="E121" s="445"/>
      <c r="F121" s="445"/>
      <c r="G121" s="461"/>
      <c r="H121" s="440"/>
      <c r="I121" s="442"/>
      <c r="J121" s="462"/>
      <c r="K121" s="460"/>
    </row>
    <row r="122" spans="1:17">
      <c r="A122" s="236"/>
      <c r="B122" s="196"/>
      <c r="C122" s="171"/>
      <c r="D122" s="196"/>
      <c r="E122" s="196"/>
      <c r="F122" s="196"/>
      <c r="G122" s="220" t="s">
        <v>508</v>
      </c>
      <c r="H122" s="189" t="s">
        <v>227</v>
      </c>
      <c r="I122" s="173">
        <f>SUM(I119)</f>
        <v>1000000</v>
      </c>
      <c r="J122" s="221"/>
      <c r="K122" s="182">
        <f>SUM(K119)</f>
        <v>1000000</v>
      </c>
      <c r="Q122" s="304"/>
    </row>
    <row r="123" spans="1:17">
      <c r="A123" s="236"/>
      <c r="B123" s="185" t="s">
        <v>280</v>
      </c>
      <c r="C123" s="171"/>
      <c r="D123" s="196"/>
      <c r="E123" s="196"/>
      <c r="F123" s="196"/>
      <c r="G123" s="180"/>
      <c r="H123" s="189" t="s">
        <v>281</v>
      </c>
      <c r="I123" s="173">
        <f>SUM(I122)</f>
        <v>1000000</v>
      </c>
      <c r="J123" s="221"/>
      <c r="K123" s="182">
        <f>SUM(K122)</f>
        <v>1000000</v>
      </c>
    </row>
    <row r="124" spans="1:17">
      <c r="A124" s="236"/>
      <c r="B124" s="196"/>
      <c r="C124" s="185"/>
      <c r="D124" s="184" t="s">
        <v>727</v>
      </c>
      <c r="E124" s="196"/>
      <c r="F124" s="196"/>
      <c r="G124" s="180"/>
      <c r="H124" s="353" t="s">
        <v>675</v>
      </c>
      <c r="I124" s="102"/>
      <c r="J124" s="102"/>
      <c r="K124" s="197"/>
    </row>
    <row r="125" spans="1:17">
      <c r="A125" s="236"/>
      <c r="B125" s="194"/>
      <c r="C125" s="354"/>
      <c r="D125" s="194"/>
      <c r="E125" s="185">
        <v>130</v>
      </c>
      <c r="F125" s="185">
        <v>55</v>
      </c>
      <c r="G125" s="220" t="s">
        <v>677</v>
      </c>
      <c r="H125" s="353" t="s">
        <v>676</v>
      </c>
      <c r="I125" s="155">
        <v>1000000</v>
      </c>
      <c r="J125" s="155"/>
      <c r="K125" s="197">
        <f>SUM(I125:J125)</f>
        <v>1000000</v>
      </c>
    </row>
    <row r="126" spans="1:17">
      <c r="A126" s="236"/>
      <c r="B126" s="355"/>
      <c r="C126" s="183"/>
      <c r="D126" s="355"/>
      <c r="E126" s="354"/>
      <c r="F126" s="354"/>
      <c r="G126" s="220"/>
      <c r="H126" s="411" t="s">
        <v>731</v>
      </c>
      <c r="I126" s="155"/>
      <c r="J126" s="155"/>
      <c r="K126" s="356"/>
    </row>
    <row r="127" spans="1:17">
      <c r="A127" s="236"/>
      <c r="B127" s="183"/>
      <c r="C127" s="183"/>
      <c r="D127" s="184"/>
      <c r="E127" s="183"/>
      <c r="F127" s="183"/>
      <c r="G127" s="185">
        <v>1</v>
      </c>
      <c r="H127" s="352" t="s">
        <v>227</v>
      </c>
      <c r="I127" s="155">
        <v>1000000</v>
      </c>
      <c r="J127" s="155"/>
      <c r="K127" s="197">
        <f>SUM(I127:J127)</f>
        <v>1000000</v>
      </c>
    </row>
    <row r="128" spans="1:17">
      <c r="A128" s="236"/>
      <c r="B128" s="183"/>
      <c r="C128" s="183"/>
      <c r="D128" s="184"/>
      <c r="E128" s="183"/>
      <c r="F128" s="183"/>
      <c r="G128" s="354"/>
      <c r="H128" s="411" t="s">
        <v>732</v>
      </c>
      <c r="I128" s="155">
        <f>SUM(I127)</f>
        <v>1000000</v>
      </c>
      <c r="J128" s="155"/>
      <c r="K128" s="356">
        <f>SUM(K127)</f>
        <v>1000000</v>
      </c>
    </row>
    <row r="129" spans="1:12" ht="25.5">
      <c r="A129" s="236"/>
      <c r="B129" s="183"/>
      <c r="C129" s="183"/>
      <c r="D129" s="410" t="s">
        <v>728</v>
      </c>
      <c r="E129" s="183"/>
      <c r="F129" s="183"/>
      <c r="G129" s="299"/>
      <c r="H129" s="298" t="s">
        <v>621</v>
      </c>
      <c r="I129" s="155"/>
      <c r="J129" s="155"/>
      <c r="K129" s="303"/>
    </row>
    <row r="130" spans="1:12">
      <c r="A130" s="236"/>
      <c r="B130" s="183"/>
      <c r="C130" s="183"/>
      <c r="D130" s="184"/>
      <c r="E130" s="183">
        <v>830</v>
      </c>
      <c r="F130" s="183"/>
      <c r="G130" s="299"/>
      <c r="H130" s="297" t="s">
        <v>622</v>
      </c>
      <c r="I130" s="155"/>
      <c r="J130" s="155"/>
      <c r="K130" s="303"/>
    </row>
    <row r="131" spans="1:12">
      <c r="A131" s="236"/>
      <c r="B131" s="183"/>
      <c r="C131" s="185"/>
      <c r="D131" s="184"/>
      <c r="E131" s="183"/>
      <c r="F131" s="172">
        <v>56</v>
      </c>
      <c r="G131" s="299">
        <v>423</v>
      </c>
      <c r="H131" s="297" t="s">
        <v>135</v>
      </c>
      <c r="I131" s="155">
        <v>1000000</v>
      </c>
      <c r="J131" s="155"/>
      <c r="K131" s="303">
        <f>SUM(I131:J131)</f>
        <v>1000000</v>
      </c>
    </row>
    <row r="132" spans="1:12">
      <c r="A132" s="236"/>
      <c r="B132" s="188"/>
      <c r="C132" s="299"/>
      <c r="D132" s="194"/>
      <c r="E132" s="185"/>
      <c r="F132" s="185"/>
      <c r="G132" s="185"/>
      <c r="H132" s="160" t="s">
        <v>733</v>
      </c>
      <c r="I132" s="155"/>
      <c r="J132" s="155"/>
      <c r="K132" s="197"/>
    </row>
    <row r="133" spans="1:12">
      <c r="A133" s="236"/>
      <c r="B133" s="302"/>
      <c r="C133" s="299"/>
      <c r="D133" s="300"/>
      <c r="E133" s="299"/>
      <c r="F133" s="299"/>
      <c r="G133" s="299">
        <v>1</v>
      </c>
      <c r="H133" s="160" t="s">
        <v>227</v>
      </c>
      <c r="I133" s="155">
        <f>SUM(I131:I132)</f>
        <v>1000000</v>
      </c>
      <c r="J133" s="155"/>
      <c r="K133" s="303">
        <f>SUM(K131)</f>
        <v>1000000</v>
      </c>
    </row>
    <row r="134" spans="1:12">
      <c r="A134" s="236"/>
      <c r="B134" s="302"/>
      <c r="C134" s="185"/>
      <c r="D134" s="300"/>
      <c r="E134" s="299"/>
      <c r="F134" s="299"/>
      <c r="G134" s="299"/>
      <c r="H134" s="160" t="s">
        <v>734</v>
      </c>
      <c r="I134" s="219">
        <f>SUM(I133)</f>
        <v>1000000</v>
      </c>
      <c r="J134" s="155"/>
      <c r="K134" s="182">
        <f>SUM(K133)</f>
        <v>1000000</v>
      </c>
    </row>
    <row r="135" spans="1:12" ht="25.5">
      <c r="A135" s="236"/>
      <c r="B135" s="413"/>
      <c r="C135" s="412"/>
      <c r="D135" s="415" t="s">
        <v>729</v>
      </c>
      <c r="E135" s="413"/>
      <c r="F135" s="413"/>
      <c r="G135" s="413"/>
      <c r="H135" s="161" t="s">
        <v>730</v>
      </c>
      <c r="I135" s="219"/>
      <c r="J135" s="155"/>
      <c r="K135" s="182"/>
    </row>
    <row r="136" spans="1:12">
      <c r="A136" s="236"/>
      <c r="B136" s="413"/>
      <c r="C136" s="412"/>
      <c r="D136" s="416"/>
      <c r="E136" s="412">
        <v>130</v>
      </c>
      <c r="F136" s="412">
        <v>57</v>
      </c>
      <c r="G136" s="412">
        <v>423</v>
      </c>
      <c r="H136" s="160" t="s">
        <v>135</v>
      </c>
      <c r="I136" s="219">
        <v>2500000</v>
      </c>
      <c r="J136" s="155"/>
      <c r="K136" s="182">
        <v>2500000</v>
      </c>
    </row>
    <row r="137" spans="1:12">
      <c r="A137" s="236"/>
      <c r="B137" s="413"/>
      <c r="C137" s="412"/>
      <c r="D137" s="416"/>
      <c r="E137" s="412"/>
      <c r="F137" s="412"/>
      <c r="G137" s="412"/>
      <c r="H137" s="160" t="s">
        <v>735</v>
      </c>
      <c r="I137" s="219"/>
      <c r="J137" s="155"/>
      <c r="K137" s="182"/>
    </row>
    <row r="138" spans="1:12">
      <c r="A138" s="236"/>
      <c r="B138" s="413"/>
      <c r="C138" s="412"/>
      <c r="D138" s="416"/>
      <c r="E138" s="412"/>
      <c r="F138" s="412"/>
      <c r="G138" s="412">
        <v>1</v>
      </c>
      <c r="H138" s="160" t="s">
        <v>227</v>
      </c>
      <c r="I138" s="421">
        <v>2500000</v>
      </c>
      <c r="J138" s="155"/>
      <c r="K138" s="414">
        <v>2500000</v>
      </c>
      <c r="L138" s="422"/>
    </row>
    <row r="139" spans="1:12">
      <c r="A139" s="236"/>
      <c r="B139" s="413"/>
      <c r="C139" s="412"/>
      <c r="D139" s="416"/>
      <c r="E139" s="412"/>
      <c r="F139" s="412"/>
      <c r="G139" s="228"/>
      <c r="H139" s="160" t="s">
        <v>738</v>
      </c>
      <c r="I139" s="219">
        <v>2500000</v>
      </c>
      <c r="J139" s="155"/>
      <c r="K139" s="182">
        <v>2500000</v>
      </c>
    </row>
    <row r="140" spans="1:12" ht="25.5">
      <c r="A140" s="236"/>
      <c r="B140" s="413"/>
      <c r="C140" s="412"/>
      <c r="D140" s="416" t="s">
        <v>736</v>
      </c>
      <c r="E140" s="412"/>
      <c r="F140" s="412"/>
      <c r="G140" s="412"/>
      <c r="H140" s="161" t="s">
        <v>737</v>
      </c>
      <c r="I140" s="219"/>
      <c r="J140" s="155"/>
      <c r="K140" s="182"/>
    </row>
    <row r="141" spans="1:12">
      <c r="A141" s="236"/>
      <c r="B141" s="413"/>
      <c r="C141" s="412"/>
      <c r="D141" s="416"/>
      <c r="E141" s="412">
        <v>130</v>
      </c>
      <c r="F141" s="412">
        <v>58</v>
      </c>
      <c r="G141" s="412">
        <v>423</v>
      </c>
      <c r="H141" s="160" t="s">
        <v>739</v>
      </c>
      <c r="I141" s="155">
        <v>130000</v>
      </c>
      <c r="J141" s="155"/>
      <c r="K141" s="414">
        <v>130000</v>
      </c>
    </row>
    <row r="142" spans="1:12">
      <c r="A142" s="236"/>
      <c r="B142" s="413"/>
      <c r="C142" s="412"/>
      <c r="D142" s="416"/>
      <c r="E142" s="412"/>
      <c r="F142" s="412"/>
      <c r="G142" s="412"/>
      <c r="H142" s="161" t="s">
        <v>740</v>
      </c>
      <c r="I142" s="219"/>
      <c r="J142" s="155"/>
      <c r="K142" s="182"/>
    </row>
    <row r="143" spans="1:12">
      <c r="A143" s="236"/>
      <c r="B143" s="413"/>
      <c r="C143" s="412"/>
      <c r="D143" s="416"/>
      <c r="E143" s="412"/>
      <c r="F143" s="412"/>
      <c r="G143" s="228" t="s">
        <v>508</v>
      </c>
      <c r="H143" s="161" t="s">
        <v>227</v>
      </c>
      <c r="I143" s="219">
        <v>130000</v>
      </c>
      <c r="J143" s="155"/>
      <c r="K143" s="182">
        <v>130000</v>
      </c>
    </row>
    <row r="144" spans="1:12">
      <c r="A144" s="236"/>
      <c r="B144" s="413"/>
      <c r="C144" s="412"/>
      <c r="D144" s="416"/>
      <c r="E144" s="412"/>
      <c r="F144" s="412"/>
      <c r="G144" s="228"/>
      <c r="H144" s="161" t="s">
        <v>741</v>
      </c>
      <c r="I144" s="219">
        <v>130000</v>
      </c>
      <c r="J144" s="155"/>
      <c r="K144" s="182">
        <v>130000</v>
      </c>
    </row>
    <row r="145" spans="1:11">
      <c r="A145" s="236"/>
      <c r="B145" s="185"/>
      <c r="C145" s="299"/>
      <c r="D145" s="194"/>
      <c r="E145" s="185"/>
      <c r="F145" s="185"/>
      <c r="G145" s="185"/>
      <c r="H145" s="161" t="s">
        <v>282</v>
      </c>
      <c r="I145" s="182">
        <f>SUM(I82,I92,I98,I107,I116,I123,I128,I134,I139,I144)</f>
        <v>128230000</v>
      </c>
      <c r="J145" s="155"/>
      <c r="K145" s="182">
        <f>SUM(K82,K92,K98,K107,K116,K123,K128,K134,K139,K144)</f>
        <v>128230000</v>
      </c>
    </row>
    <row r="146" spans="1:11">
      <c r="A146" s="236"/>
      <c r="B146" s="302"/>
      <c r="C146" s="196"/>
      <c r="D146" s="300"/>
      <c r="E146" s="299"/>
      <c r="F146" s="299"/>
      <c r="G146" s="299"/>
      <c r="H146" s="160"/>
      <c r="I146" s="155"/>
      <c r="J146" s="155"/>
      <c r="K146" s="303"/>
    </row>
    <row r="147" spans="1:11" ht="25.5">
      <c r="A147" s="236"/>
      <c r="B147" s="196"/>
      <c r="C147" s="196"/>
      <c r="D147" s="186">
        <v>1101</v>
      </c>
      <c r="E147" s="196"/>
      <c r="F147" s="196"/>
      <c r="G147" s="196"/>
      <c r="H147" s="161" t="s">
        <v>630</v>
      </c>
      <c r="I147" s="155"/>
      <c r="J147" s="155"/>
      <c r="K147" s="197"/>
    </row>
    <row r="148" spans="1:11" ht="25.5">
      <c r="A148" s="236"/>
      <c r="B148" s="196"/>
      <c r="C148" s="196"/>
      <c r="D148" s="189" t="s">
        <v>563</v>
      </c>
      <c r="E148" s="196"/>
      <c r="F148" s="196"/>
      <c r="G148" s="196"/>
      <c r="H148" s="186" t="s">
        <v>283</v>
      </c>
      <c r="I148" s="155"/>
      <c r="J148" s="155"/>
      <c r="K148" s="197"/>
    </row>
    <row r="149" spans="1:11">
      <c r="A149" s="236"/>
      <c r="B149" s="196"/>
      <c r="C149" s="196"/>
      <c r="D149" s="196"/>
      <c r="E149" s="156">
        <v>620</v>
      </c>
      <c r="F149" s="196"/>
      <c r="G149" s="196"/>
      <c r="H149" s="157" t="s">
        <v>284</v>
      </c>
      <c r="I149" s="155"/>
      <c r="J149" s="155"/>
      <c r="K149" s="197"/>
    </row>
    <row r="150" spans="1:11">
      <c r="A150" s="236"/>
      <c r="B150" s="196"/>
      <c r="C150" s="196"/>
      <c r="D150" s="196"/>
      <c r="E150" s="196"/>
      <c r="F150" s="185">
        <v>59</v>
      </c>
      <c r="G150" s="195">
        <v>511</v>
      </c>
      <c r="H150" s="160" t="s">
        <v>285</v>
      </c>
      <c r="I150" s="197">
        <v>8000000</v>
      </c>
      <c r="J150" s="155"/>
      <c r="K150" s="197">
        <f>SUM(I150:J150)</f>
        <v>8000000</v>
      </c>
    </row>
    <row r="151" spans="1:11">
      <c r="A151" s="236"/>
      <c r="B151" s="196"/>
      <c r="C151" s="196"/>
      <c r="D151" s="196"/>
      <c r="E151" s="196"/>
      <c r="F151" s="180"/>
      <c r="G151" s="180"/>
      <c r="H151" s="189" t="s">
        <v>286</v>
      </c>
      <c r="I151" s="181"/>
      <c r="J151" s="190"/>
      <c r="K151" s="197"/>
    </row>
    <row r="152" spans="1:11">
      <c r="A152" s="236"/>
      <c r="B152" s="196"/>
      <c r="C152" s="196"/>
      <c r="D152" s="196"/>
      <c r="E152" s="196"/>
      <c r="F152" s="196"/>
      <c r="G152" s="220" t="s">
        <v>508</v>
      </c>
      <c r="H152" s="180" t="s">
        <v>227</v>
      </c>
      <c r="I152" s="219">
        <f>SUM(I150)</f>
        <v>8000000</v>
      </c>
      <c r="J152" s="219"/>
      <c r="K152" s="182">
        <f>SUM(K150)</f>
        <v>8000000</v>
      </c>
    </row>
    <row r="153" spans="1:11">
      <c r="A153" s="236"/>
      <c r="B153" s="196"/>
      <c r="C153" s="196"/>
      <c r="D153" s="196"/>
      <c r="E153" s="196"/>
      <c r="F153" s="196"/>
      <c r="G153" s="196"/>
      <c r="H153" s="161" t="s">
        <v>287</v>
      </c>
      <c r="I153" s="219">
        <f>SUM(I152)</f>
        <v>8000000</v>
      </c>
      <c r="J153" s="219"/>
      <c r="K153" s="182">
        <f>SUM(K152)</f>
        <v>8000000</v>
      </c>
    </row>
    <row r="154" spans="1:11" ht="25.5">
      <c r="A154" s="236"/>
      <c r="B154" s="196"/>
      <c r="C154" s="196"/>
      <c r="D154" s="196"/>
      <c r="E154" s="196"/>
      <c r="F154" s="180"/>
      <c r="G154" s="180"/>
      <c r="H154" s="189" t="s">
        <v>288</v>
      </c>
      <c r="I154" s="102"/>
      <c r="J154" s="102"/>
      <c r="K154" s="197"/>
    </row>
    <row r="155" spans="1:11">
      <c r="A155" s="236"/>
      <c r="B155" s="196"/>
      <c r="C155" s="224"/>
      <c r="D155" s="196"/>
      <c r="E155" s="196"/>
      <c r="F155" s="196"/>
      <c r="G155" s="220" t="s">
        <v>508</v>
      </c>
      <c r="H155" s="180" t="s">
        <v>227</v>
      </c>
      <c r="I155" s="182">
        <f>SUM(I152)</f>
        <v>8000000</v>
      </c>
      <c r="J155" s="155"/>
      <c r="K155" s="182">
        <f>SUM(K152)</f>
        <v>8000000</v>
      </c>
    </row>
    <row r="156" spans="1:11">
      <c r="A156" s="236"/>
      <c r="B156" s="224"/>
      <c r="C156" s="209"/>
      <c r="D156" s="224"/>
      <c r="E156" s="224"/>
      <c r="F156" s="224"/>
      <c r="G156" s="224"/>
      <c r="H156" s="225" t="s">
        <v>289</v>
      </c>
      <c r="I156" s="226">
        <f>SUM(I155)</f>
        <v>8000000</v>
      </c>
      <c r="J156" s="227"/>
      <c r="K156" s="226">
        <f>SUM(K155)</f>
        <v>8000000</v>
      </c>
    </row>
    <row r="157" spans="1:11">
      <c r="A157" s="236"/>
      <c r="B157" s="209"/>
      <c r="C157" s="209"/>
      <c r="D157" s="206">
        <v>1102</v>
      </c>
      <c r="E157" s="209"/>
      <c r="F157" s="209"/>
      <c r="G157" s="209"/>
      <c r="H157" s="184" t="s">
        <v>631</v>
      </c>
      <c r="I157" s="155"/>
      <c r="J157" s="155"/>
      <c r="K157" s="204"/>
    </row>
    <row r="158" spans="1:11" ht="25.5">
      <c r="A158" s="236"/>
      <c r="B158" s="209"/>
      <c r="C158" s="209"/>
      <c r="D158" s="161" t="s">
        <v>518</v>
      </c>
      <c r="E158" s="209"/>
      <c r="F158" s="209"/>
      <c r="G158" s="209"/>
      <c r="H158" s="184" t="s">
        <v>290</v>
      </c>
      <c r="I158" s="155"/>
      <c r="J158" s="155"/>
      <c r="K158" s="204"/>
    </row>
    <row r="159" spans="1:11" ht="25.5">
      <c r="A159" s="236"/>
      <c r="B159" s="209"/>
      <c r="C159" s="209"/>
      <c r="D159" s="209"/>
      <c r="E159" s="201">
        <v>660</v>
      </c>
      <c r="F159" s="209"/>
      <c r="G159" s="209"/>
      <c r="H159" s="203" t="s">
        <v>558</v>
      </c>
      <c r="I159" s="155"/>
      <c r="J159" s="155"/>
      <c r="K159" s="204"/>
    </row>
    <row r="160" spans="1:11">
      <c r="A160" s="236"/>
      <c r="B160" s="209"/>
      <c r="C160" s="209"/>
      <c r="D160" s="209"/>
      <c r="E160" s="209"/>
      <c r="F160" s="201">
        <v>60</v>
      </c>
      <c r="G160" s="201">
        <v>425</v>
      </c>
      <c r="H160" s="209" t="s">
        <v>291</v>
      </c>
      <c r="I160" s="204">
        <v>8000000</v>
      </c>
      <c r="J160" s="155"/>
      <c r="K160" s="204">
        <f>SUM(I160:J160)</f>
        <v>8000000</v>
      </c>
    </row>
    <row r="161" spans="1:11" ht="25.5">
      <c r="A161" s="236"/>
      <c r="B161" s="209"/>
      <c r="C161" s="209"/>
      <c r="D161" s="209"/>
      <c r="E161" s="209"/>
      <c r="F161" s="209"/>
      <c r="G161" s="209"/>
      <c r="H161" s="203" t="s">
        <v>519</v>
      </c>
      <c r="I161" s="155"/>
      <c r="J161" s="155"/>
      <c r="K161" s="204"/>
    </row>
    <row r="162" spans="1:11">
      <c r="A162" s="236"/>
      <c r="B162" s="209"/>
      <c r="C162" s="209"/>
      <c r="D162" s="209"/>
      <c r="E162" s="209"/>
      <c r="F162" s="209"/>
      <c r="G162" s="228" t="s">
        <v>508</v>
      </c>
      <c r="H162" s="209" t="s">
        <v>227</v>
      </c>
      <c r="I162" s="182">
        <f>SUM(I160)</f>
        <v>8000000</v>
      </c>
      <c r="J162" s="155"/>
      <c r="K162" s="182">
        <f>SUM(K160)</f>
        <v>8000000</v>
      </c>
    </row>
    <row r="163" spans="1:11">
      <c r="A163" s="236"/>
      <c r="B163" s="209"/>
      <c r="C163" s="209"/>
      <c r="D163" s="209"/>
      <c r="E163" s="209"/>
      <c r="F163" s="209"/>
      <c r="G163" s="209"/>
      <c r="H163" s="184" t="s">
        <v>520</v>
      </c>
      <c r="I163" s="182">
        <f>SUM(I162)</f>
        <v>8000000</v>
      </c>
      <c r="J163" s="155"/>
      <c r="K163" s="182">
        <f>SUM(K162)</f>
        <v>8000000</v>
      </c>
    </row>
    <row r="164" spans="1:11" ht="25.5">
      <c r="A164" s="236"/>
      <c r="B164" s="209"/>
      <c r="C164" s="209"/>
      <c r="D164" s="161" t="s">
        <v>521</v>
      </c>
      <c r="E164" s="209"/>
      <c r="F164" s="209"/>
      <c r="G164" s="209"/>
      <c r="H164" s="184" t="s">
        <v>292</v>
      </c>
      <c r="I164" s="155"/>
      <c r="J164" s="155"/>
      <c r="K164" s="204"/>
    </row>
    <row r="165" spans="1:11" ht="25.5">
      <c r="A165" s="236"/>
      <c r="B165" s="209"/>
      <c r="C165" s="209"/>
      <c r="D165" s="209"/>
      <c r="E165" s="201">
        <v>660</v>
      </c>
      <c r="F165" s="209"/>
      <c r="G165" s="209"/>
      <c r="H165" s="203" t="s">
        <v>558</v>
      </c>
      <c r="I165" s="155"/>
      <c r="J165" s="155"/>
      <c r="K165" s="204"/>
    </row>
    <row r="166" spans="1:11">
      <c r="A166" s="236"/>
      <c r="B166" s="209"/>
      <c r="C166" s="209"/>
      <c r="D166" s="209"/>
      <c r="E166" s="209"/>
      <c r="F166" s="201">
        <v>61</v>
      </c>
      <c r="G166" s="201">
        <v>425</v>
      </c>
      <c r="H166" s="209" t="s">
        <v>246</v>
      </c>
      <c r="I166" s="204">
        <v>2000000</v>
      </c>
      <c r="J166" s="155"/>
      <c r="K166" s="204">
        <f>SUM(I166:J166)</f>
        <v>2000000</v>
      </c>
    </row>
    <row r="167" spans="1:11">
      <c r="A167" s="236"/>
      <c r="B167" s="209"/>
      <c r="C167" s="209"/>
      <c r="D167" s="209"/>
      <c r="E167" s="209"/>
      <c r="F167" s="201">
        <v>62</v>
      </c>
      <c r="G167" s="201">
        <v>451</v>
      </c>
      <c r="H167" s="209" t="s">
        <v>293</v>
      </c>
      <c r="I167" s="204">
        <v>3000000</v>
      </c>
      <c r="J167" s="155"/>
      <c r="K167" s="204">
        <f>SUM(I167:J167)</f>
        <v>3000000</v>
      </c>
    </row>
    <row r="168" spans="1:11" ht="25.5">
      <c r="A168" s="236"/>
      <c r="B168" s="209"/>
      <c r="C168" s="209"/>
      <c r="D168" s="209"/>
      <c r="E168" s="209"/>
      <c r="F168" s="209"/>
      <c r="G168" s="209"/>
      <c r="H168" s="203" t="s">
        <v>522</v>
      </c>
      <c r="I168" s="155"/>
      <c r="J168" s="155"/>
      <c r="K168" s="204">
        <f>SUM(I168:J168)</f>
        <v>0</v>
      </c>
    </row>
    <row r="169" spans="1:11">
      <c r="A169" s="236"/>
      <c r="B169" s="209"/>
      <c r="C169" s="209"/>
      <c r="D169" s="209"/>
      <c r="E169" s="209"/>
      <c r="F169" s="209"/>
      <c r="G169" s="228" t="s">
        <v>508</v>
      </c>
      <c r="H169" s="209" t="s">
        <v>227</v>
      </c>
      <c r="I169" s="182">
        <f>SUM(I166:I167)</f>
        <v>5000000</v>
      </c>
      <c r="J169" s="219"/>
      <c r="K169" s="182">
        <f>SUM(I169:J169)</f>
        <v>5000000</v>
      </c>
    </row>
    <row r="170" spans="1:11">
      <c r="A170" s="236"/>
      <c r="B170" s="209"/>
      <c r="C170" s="209"/>
      <c r="D170" s="209"/>
      <c r="E170" s="209"/>
      <c r="F170" s="209"/>
      <c r="G170" s="209"/>
      <c r="H170" s="184" t="s">
        <v>294</v>
      </c>
      <c r="I170" s="155"/>
      <c r="J170" s="155"/>
      <c r="K170" s="204">
        <f>SUM(I170:J170)</f>
        <v>0</v>
      </c>
    </row>
    <row r="171" spans="1:11">
      <c r="A171" s="236"/>
      <c r="B171" s="209"/>
      <c r="C171" s="314"/>
      <c r="D171" s="209"/>
      <c r="E171" s="209"/>
      <c r="F171" s="209"/>
      <c r="G171" s="228" t="s">
        <v>508</v>
      </c>
      <c r="H171" s="209" t="s">
        <v>227</v>
      </c>
      <c r="I171" s="182">
        <f>SUM(I169)</f>
        <v>5000000</v>
      </c>
      <c r="J171" s="155"/>
      <c r="K171" s="182">
        <f>SUM(K169)</f>
        <v>5000000</v>
      </c>
    </row>
    <row r="172" spans="1:11">
      <c r="A172" s="236"/>
      <c r="B172" s="314"/>
      <c r="C172" s="209"/>
      <c r="D172" s="314"/>
      <c r="E172" s="314"/>
      <c r="F172" s="314"/>
      <c r="G172" s="228"/>
      <c r="H172" s="184" t="s">
        <v>523</v>
      </c>
      <c r="I172" s="182">
        <f>SUM(I171)</f>
        <v>5000000</v>
      </c>
      <c r="J172" s="155"/>
      <c r="K172" s="182">
        <f>SUM(K171)</f>
        <v>5000000</v>
      </c>
    </row>
    <row r="173" spans="1:11">
      <c r="A173" s="236"/>
      <c r="B173" s="209"/>
      <c r="C173" s="209"/>
      <c r="D173" s="209"/>
      <c r="E173" s="209"/>
      <c r="F173" s="209"/>
      <c r="G173" s="209"/>
      <c r="H173" s="184" t="s">
        <v>527</v>
      </c>
      <c r="I173" s="182">
        <f>SUM(I163,I169)</f>
        <v>13000000</v>
      </c>
      <c r="J173" s="219"/>
      <c r="K173" s="182">
        <f>SUM(I163,K171)</f>
        <v>13000000</v>
      </c>
    </row>
    <row r="174" spans="1:11" ht="25.5">
      <c r="A174" s="236"/>
      <c r="B174" s="209"/>
      <c r="C174" s="209"/>
      <c r="D174" s="161" t="s">
        <v>524</v>
      </c>
      <c r="E174" s="209"/>
      <c r="F174" s="209"/>
      <c r="G174" s="209"/>
      <c r="H174" s="184" t="s">
        <v>295</v>
      </c>
      <c r="I174" s="155"/>
      <c r="J174" s="155"/>
      <c r="K174" s="204"/>
    </row>
    <row r="175" spans="1:11" ht="25.5">
      <c r="A175" s="236"/>
      <c r="B175" s="209"/>
      <c r="C175" s="209"/>
      <c r="D175" s="209"/>
      <c r="E175" s="201">
        <v>540</v>
      </c>
      <c r="F175" s="209"/>
      <c r="G175" s="209"/>
      <c r="H175" s="305" t="s">
        <v>627</v>
      </c>
      <c r="I175" s="155"/>
      <c r="J175" s="155"/>
      <c r="K175" s="204"/>
    </row>
    <row r="176" spans="1:11">
      <c r="A176" s="236"/>
      <c r="B176" s="209"/>
      <c r="C176" s="209"/>
      <c r="D176" s="209"/>
      <c r="E176" s="209"/>
      <c r="F176" s="201">
        <v>63</v>
      </c>
      <c r="G176" s="201">
        <v>485</v>
      </c>
      <c r="H176" s="209" t="s">
        <v>296</v>
      </c>
      <c r="I176" s="204">
        <v>1000000</v>
      </c>
      <c r="J176" s="155"/>
      <c r="K176" s="204">
        <f>SUM(I176:J176)</f>
        <v>1000000</v>
      </c>
    </row>
    <row r="177" spans="1:11" ht="25.5">
      <c r="A177" s="236"/>
      <c r="B177" s="209"/>
      <c r="C177" s="209"/>
      <c r="D177" s="209"/>
      <c r="E177" s="209"/>
      <c r="F177" s="209"/>
      <c r="G177" s="209"/>
      <c r="H177" s="203" t="s">
        <v>525</v>
      </c>
      <c r="I177" s="155"/>
      <c r="J177" s="155"/>
      <c r="K177" s="204"/>
    </row>
    <row r="178" spans="1:11">
      <c r="A178" s="236"/>
      <c r="B178" s="209"/>
      <c r="C178" s="209"/>
      <c r="D178" s="209"/>
      <c r="E178" s="209"/>
      <c r="F178" s="209"/>
      <c r="G178" s="228" t="s">
        <v>508</v>
      </c>
      <c r="H178" s="209" t="s">
        <v>227</v>
      </c>
      <c r="I178" s="182">
        <f>SUM(I176)</f>
        <v>1000000</v>
      </c>
      <c r="J178" s="219"/>
      <c r="K178" s="182">
        <f>SUM(I178:J178)</f>
        <v>1000000</v>
      </c>
    </row>
    <row r="179" spans="1:11">
      <c r="A179" s="236"/>
      <c r="B179" s="209"/>
      <c r="C179" s="209"/>
      <c r="D179" s="209"/>
      <c r="E179" s="209"/>
      <c r="F179" s="209"/>
      <c r="G179" s="209"/>
      <c r="H179" s="184" t="s">
        <v>526</v>
      </c>
      <c r="I179" s="182">
        <f>SUM(I178)</f>
        <v>1000000</v>
      </c>
      <c r="J179" s="219"/>
      <c r="K179" s="182">
        <f>SUM(K178)</f>
        <v>1000000</v>
      </c>
    </row>
    <row r="180" spans="1:11">
      <c r="A180" s="236"/>
      <c r="B180" s="209"/>
      <c r="C180" s="209"/>
      <c r="D180" s="209"/>
      <c r="E180" s="209"/>
      <c r="F180" s="209"/>
      <c r="G180" s="209"/>
      <c r="H180" s="184"/>
      <c r="I180" s="182"/>
      <c r="J180" s="219"/>
      <c r="K180" s="182"/>
    </row>
    <row r="181" spans="1:11" ht="25.5">
      <c r="B181" s="209"/>
      <c r="C181" s="209"/>
      <c r="D181" s="203" t="s">
        <v>528</v>
      </c>
      <c r="E181" s="209"/>
      <c r="F181" s="199"/>
      <c r="G181" s="199"/>
      <c r="H181" s="206" t="s">
        <v>297</v>
      </c>
      <c r="I181" s="200"/>
      <c r="J181" s="210"/>
      <c r="K181" s="204"/>
    </row>
    <row r="182" spans="1:11">
      <c r="B182" s="209"/>
      <c r="C182" s="209"/>
      <c r="D182" s="209"/>
      <c r="E182" s="156">
        <v>630</v>
      </c>
      <c r="F182" s="209"/>
      <c r="G182" s="209"/>
      <c r="H182" s="157" t="s">
        <v>298</v>
      </c>
      <c r="I182" s="155"/>
      <c r="J182" s="155"/>
      <c r="K182" s="204"/>
    </row>
    <row r="183" spans="1:11">
      <c r="B183" s="201" t="s">
        <v>90</v>
      </c>
      <c r="C183" s="209"/>
      <c r="D183" s="209"/>
      <c r="E183" s="209"/>
      <c r="F183" s="201">
        <v>64</v>
      </c>
      <c r="G183" s="208">
        <v>451</v>
      </c>
      <c r="H183" s="160" t="s">
        <v>293</v>
      </c>
      <c r="I183" s="204">
        <v>2000000</v>
      </c>
      <c r="J183" s="155"/>
      <c r="K183" s="204">
        <f>SUM(I183:J183)</f>
        <v>2000000</v>
      </c>
    </row>
    <row r="184" spans="1:11" ht="25.5">
      <c r="B184" s="209"/>
      <c r="C184" s="209"/>
      <c r="D184" s="209"/>
      <c r="E184" s="209"/>
      <c r="F184" s="199"/>
      <c r="G184" s="199"/>
      <c r="H184" s="203" t="s">
        <v>529</v>
      </c>
      <c r="I184" s="200"/>
      <c r="J184" s="210"/>
      <c r="K184" s="204"/>
    </row>
    <row r="185" spans="1:11">
      <c r="B185" s="209"/>
      <c r="C185" s="209"/>
      <c r="D185" s="209"/>
      <c r="E185" s="209"/>
      <c r="F185" s="209"/>
      <c r="G185" s="220" t="s">
        <v>508</v>
      </c>
      <c r="H185" s="199" t="s">
        <v>227</v>
      </c>
      <c r="I185" s="182">
        <f>SUM(I183)</f>
        <v>2000000</v>
      </c>
      <c r="J185" s="219"/>
      <c r="K185" s="182">
        <f>SUM(K183)</f>
        <v>2000000</v>
      </c>
    </row>
    <row r="186" spans="1:11">
      <c r="B186" s="209"/>
      <c r="C186" s="209"/>
      <c r="D186" s="209"/>
      <c r="E186" s="209"/>
      <c r="F186" s="209"/>
      <c r="G186" s="209"/>
      <c r="H186" s="161" t="s">
        <v>530</v>
      </c>
      <c r="I186" s="182">
        <f>SUM(I185)</f>
        <v>2000000</v>
      </c>
      <c r="J186" s="182"/>
      <c r="K186" s="182">
        <f>SUM(K185)</f>
        <v>2000000</v>
      </c>
    </row>
    <row r="187" spans="1:11" ht="25.5">
      <c r="B187" s="209"/>
      <c r="C187" s="209"/>
      <c r="D187" s="237" t="s">
        <v>531</v>
      </c>
      <c r="E187" s="209"/>
      <c r="F187" s="209"/>
      <c r="G187" s="209"/>
      <c r="H187" s="161" t="s">
        <v>299</v>
      </c>
      <c r="I187" s="182"/>
      <c r="J187" s="182"/>
      <c r="K187" s="204"/>
    </row>
    <row r="188" spans="1:11">
      <c r="B188" s="209"/>
      <c r="C188" s="209"/>
      <c r="D188" s="209"/>
      <c r="E188" s="238"/>
      <c r="F188" s="201">
        <v>65</v>
      </c>
      <c r="G188" s="201">
        <v>511</v>
      </c>
      <c r="H188" s="160" t="s">
        <v>157</v>
      </c>
      <c r="I188" s="204">
        <v>10000000</v>
      </c>
      <c r="J188" s="155"/>
      <c r="K188" s="204">
        <f>SUM(I188:J188)</f>
        <v>10000000</v>
      </c>
    </row>
    <row r="189" spans="1:11">
      <c r="B189" s="209"/>
      <c r="C189" s="209"/>
      <c r="D189" s="209"/>
      <c r="E189" s="238"/>
      <c r="F189" s="209"/>
      <c r="G189" s="209"/>
      <c r="H189" s="161" t="s">
        <v>300</v>
      </c>
      <c r="I189" s="155"/>
      <c r="J189" s="155"/>
      <c r="K189" s="204"/>
    </row>
    <row r="190" spans="1:11">
      <c r="B190" s="209"/>
      <c r="C190" s="209"/>
      <c r="D190" s="209"/>
      <c r="E190" s="238"/>
      <c r="F190" s="209"/>
      <c r="G190" s="228" t="s">
        <v>508</v>
      </c>
      <c r="H190" s="160" t="s">
        <v>227</v>
      </c>
      <c r="I190" s="182">
        <f>SUM(I188)</f>
        <v>10000000</v>
      </c>
      <c r="J190" s="219"/>
      <c r="K190" s="182">
        <f>SUM(K188)</f>
        <v>10000000</v>
      </c>
    </row>
    <row r="191" spans="1:11">
      <c r="B191" s="209"/>
      <c r="C191" s="209"/>
      <c r="D191" s="209"/>
      <c r="E191" s="238"/>
      <c r="F191" s="209"/>
      <c r="G191" s="209"/>
      <c r="H191" s="161" t="s">
        <v>301</v>
      </c>
      <c r="I191" s="182">
        <f>SUM(I190)</f>
        <v>10000000</v>
      </c>
      <c r="J191" s="219"/>
      <c r="K191" s="182">
        <f>SUM(K190)</f>
        <v>10000000</v>
      </c>
    </row>
    <row r="192" spans="1:11" ht="25.5">
      <c r="B192" s="209"/>
      <c r="C192" s="209"/>
      <c r="D192" s="239" t="s">
        <v>532</v>
      </c>
      <c r="E192" s="239"/>
      <c r="F192" s="209"/>
      <c r="G192" s="209"/>
      <c r="H192" s="161" t="s">
        <v>302</v>
      </c>
      <c r="I192" s="155"/>
      <c r="J192" s="155"/>
      <c r="K192" s="204"/>
    </row>
    <row r="193" spans="2:13">
      <c r="B193" s="209"/>
      <c r="C193" s="240"/>
      <c r="D193" s="209"/>
      <c r="E193" s="238"/>
      <c r="F193" s="201">
        <v>66</v>
      </c>
      <c r="G193" s="201">
        <v>511</v>
      </c>
      <c r="H193" s="160" t="s">
        <v>157</v>
      </c>
      <c r="I193" s="204">
        <v>5000000</v>
      </c>
      <c r="J193" s="155"/>
      <c r="K193" s="204">
        <f>SUM(I193:J193)</f>
        <v>5000000</v>
      </c>
    </row>
    <row r="194" spans="2:13">
      <c r="B194" s="240"/>
      <c r="C194" s="209"/>
      <c r="D194" s="240"/>
      <c r="E194" s="147"/>
      <c r="F194" s="240"/>
      <c r="G194" s="240"/>
      <c r="H194" s="241" t="s">
        <v>533</v>
      </c>
      <c r="I194" s="155"/>
      <c r="J194" s="155"/>
      <c r="K194" s="204"/>
    </row>
    <row r="195" spans="2:13">
      <c r="B195" s="209"/>
      <c r="C195" s="209"/>
      <c r="D195" s="209"/>
      <c r="E195" s="148"/>
      <c r="F195" s="209"/>
      <c r="G195" s="228" t="s">
        <v>508</v>
      </c>
      <c r="H195" s="160" t="s">
        <v>227</v>
      </c>
      <c r="I195" s="219">
        <f>SUM(I193)</f>
        <v>5000000</v>
      </c>
      <c r="J195" s="219"/>
      <c r="K195" s="182">
        <f>SUM(K193)</f>
        <v>5000000</v>
      </c>
    </row>
    <row r="196" spans="2:13">
      <c r="B196" s="209"/>
      <c r="C196" s="209"/>
      <c r="D196" s="209"/>
      <c r="E196" s="238"/>
      <c r="F196" s="209"/>
      <c r="G196" s="209"/>
      <c r="H196" s="161" t="s">
        <v>303</v>
      </c>
      <c r="I196" s="182">
        <f>SUM(I195)</f>
        <v>5000000</v>
      </c>
      <c r="J196" s="219"/>
      <c r="K196" s="182">
        <f>SUM(K195)</f>
        <v>5000000</v>
      </c>
    </row>
    <row r="197" spans="2:13">
      <c r="B197" s="209"/>
      <c r="C197" s="313"/>
      <c r="D197" s="313" t="s">
        <v>643</v>
      </c>
      <c r="E197" s="238"/>
      <c r="F197" s="209"/>
      <c r="G197" s="209"/>
      <c r="H197" s="161" t="s">
        <v>644</v>
      </c>
      <c r="I197" s="182"/>
      <c r="J197" s="219"/>
      <c r="K197" s="182"/>
    </row>
    <row r="198" spans="2:13">
      <c r="B198" s="313"/>
      <c r="C198" s="313"/>
      <c r="D198" s="313"/>
      <c r="E198" s="238"/>
      <c r="F198" s="313">
        <v>67</v>
      </c>
      <c r="G198" s="172">
        <v>451</v>
      </c>
      <c r="H198" s="161" t="s">
        <v>293</v>
      </c>
      <c r="I198" s="347">
        <v>6000000</v>
      </c>
      <c r="J198" s="155"/>
      <c r="K198" s="347">
        <f>SUM(I198:J198)</f>
        <v>6000000</v>
      </c>
    </row>
    <row r="199" spans="2:13">
      <c r="B199" s="313"/>
      <c r="C199" s="313"/>
      <c r="D199" s="313"/>
      <c r="E199" s="238"/>
      <c r="F199" s="313"/>
      <c r="G199" s="313"/>
      <c r="H199" s="161" t="s">
        <v>645</v>
      </c>
      <c r="I199" s="182"/>
      <c r="J199" s="219"/>
      <c r="K199" s="182"/>
    </row>
    <row r="200" spans="2:13">
      <c r="B200" s="313"/>
      <c r="C200" s="313"/>
      <c r="D200" s="313"/>
      <c r="E200" s="238"/>
      <c r="F200" s="313"/>
      <c r="G200" s="313">
        <v>1</v>
      </c>
      <c r="H200" s="161" t="s">
        <v>227</v>
      </c>
      <c r="I200" s="182"/>
      <c r="J200" s="219"/>
      <c r="K200" s="182"/>
    </row>
    <row r="201" spans="2:13">
      <c r="B201" s="313"/>
      <c r="C201" s="313"/>
      <c r="D201" s="313"/>
      <c r="E201" s="238"/>
      <c r="F201" s="313"/>
      <c r="G201" s="313"/>
      <c r="H201" s="161" t="s">
        <v>646</v>
      </c>
      <c r="I201" s="182">
        <f>SUM(I198)</f>
        <v>6000000</v>
      </c>
      <c r="J201" s="219"/>
      <c r="K201" s="182">
        <f>SUM(K198)</f>
        <v>6000000</v>
      </c>
    </row>
    <row r="202" spans="2:13">
      <c r="B202" s="313"/>
      <c r="C202" s="209"/>
      <c r="D202" s="313"/>
      <c r="E202" s="238"/>
      <c r="F202" s="313"/>
      <c r="G202" s="313"/>
      <c r="H202" s="161" t="s">
        <v>534</v>
      </c>
      <c r="I202" s="182">
        <f>SUM(I186+I191+I196+I201)</f>
        <v>23000000</v>
      </c>
      <c r="J202" s="219"/>
      <c r="K202" s="182">
        <f>SUM(K186+K191+K196+K201)</f>
        <v>23000000</v>
      </c>
    </row>
    <row r="203" spans="2:13" ht="25.5">
      <c r="B203" s="209"/>
      <c r="C203" s="209"/>
      <c r="D203" s="239" t="s">
        <v>535</v>
      </c>
      <c r="E203" s="238"/>
      <c r="F203" s="209"/>
      <c r="G203" s="209"/>
      <c r="H203" s="161" t="s">
        <v>304</v>
      </c>
      <c r="I203" s="155"/>
      <c r="J203" s="155"/>
      <c r="K203" s="204"/>
    </row>
    <row r="204" spans="2:13" ht="25.5">
      <c r="B204" s="209"/>
      <c r="C204" s="209"/>
      <c r="D204" s="209"/>
      <c r="E204" s="238">
        <v>660</v>
      </c>
      <c r="F204" s="201"/>
      <c r="G204" s="209"/>
      <c r="H204" s="203" t="s">
        <v>558</v>
      </c>
      <c r="I204" s="155"/>
      <c r="J204" s="155"/>
      <c r="K204" s="204"/>
    </row>
    <row r="205" spans="2:13">
      <c r="B205" s="209"/>
      <c r="C205" s="209"/>
      <c r="D205" s="209"/>
      <c r="E205" s="238"/>
      <c r="F205" s="201">
        <v>68</v>
      </c>
      <c r="G205" s="201">
        <v>425</v>
      </c>
      <c r="H205" s="199" t="s">
        <v>246</v>
      </c>
      <c r="I205" s="204">
        <v>2000000</v>
      </c>
      <c r="J205" s="155"/>
      <c r="K205" s="204">
        <f>SUM(I205:J205)</f>
        <v>2000000</v>
      </c>
    </row>
    <row r="206" spans="2:13">
      <c r="B206" s="209"/>
      <c r="C206" s="209"/>
      <c r="D206" s="209"/>
      <c r="E206" s="238"/>
      <c r="F206" s="201">
        <v>69</v>
      </c>
      <c r="G206" s="201">
        <v>451</v>
      </c>
      <c r="H206" s="199" t="s">
        <v>293</v>
      </c>
      <c r="I206" s="204"/>
      <c r="J206" s="155"/>
      <c r="K206" s="204">
        <f>SUM(I206:J206)</f>
        <v>0</v>
      </c>
    </row>
    <row r="207" spans="2:13" ht="25.5">
      <c r="B207" s="201" t="s">
        <v>105</v>
      </c>
      <c r="C207" s="209"/>
      <c r="D207" s="209"/>
      <c r="E207" s="238"/>
      <c r="F207" s="209"/>
      <c r="G207" s="209"/>
      <c r="H207" s="203" t="s">
        <v>536</v>
      </c>
      <c r="I207" s="155"/>
      <c r="J207" s="155"/>
      <c r="K207" s="204"/>
    </row>
    <row r="208" spans="2:13">
      <c r="B208" s="209"/>
      <c r="C208" s="209"/>
      <c r="D208" s="209"/>
      <c r="E208" s="238"/>
      <c r="F208" s="209"/>
      <c r="G208" s="228" t="s">
        <v>508</v>
      </c>
      <c r="H208" s="203" t="s">
        <v>227</v>
      </c>
      <c r="I208" s="219">
        <f>SUM(I205:I206)</f>
        <v>2000000</v>
      </c>
      <c r="J208" s="219"/>
      <c r="K208" s="182">
        <f>SUM(K205:K206)</f>
        <v>2000000</v>
      </c>
      <c r="M208" s="304"/>
    </row>
    <row r="209" spans="2:11">
      <c r="B209" s="209"/>
      <c r="C209" s="209"/>
      <c r="D209" s="209"/>
      <c r="E209" s="238"/>
      <c r="F209" s="209"/>
      <c r="G209" s="209"/>
      <c r="H209" s="203" t="s">
        <v>537</v>
      </c>
      <c r="I209" s="182">
        <f>SUM(I208)</f>
        <v>2000000</v>
      </c>
      <c r="J209" s="219"/>
      <c r="K209" s="182">
        <f>SUM(K208)</f>
        <v>2000000</v>
      </c>
    </row>
    <row r="210" spans="2:11" ht="25.5">
      <c r="B210" s="209"/>
      <c r="C210" s="209"/>
      <c r="D210" s="161" t="s">
        <v>538</v>
      </c>
      <c r="E210" s="161"/>
      <c r="F210" s="209"/>
      <c r="G210" s="187"/>
      <c r="H210" s="206" t="s">
        <v>305</v>
      </c>
      <c r="I210" s="155"/>
      <c r="J210" s="155"/>
      <c r="K210" s="204"/>
    </row>
    <row r="211" spans="2:11">
      <c r="B211" s="209"/>
      <c r="C211" s="209"/>
      <c r="D211" s="209"/>
      <c r="E211" s="156">
        <v>640</v>
      </c>
      <c r="F211" s="209"/>
      <c r="G211" s="209"/>
      <c r="H211" s="157" t="s">
        <v>306</v>
      </c>
      <c r="I211" s="155"/>
      <c r="J211" s="155"/>
      <c r="K211" s="204"/>
    </row>
    <row r="212" spans="2:11">
      <c r="B212" s="209"/>
      <c r="C212" s="209"/>
      <c r="D212" s="209"/>
      <c r="E212" s="209"/>
      <c r="F212" s="201">
        <v>70</v>
      </c>
      <c r="G212" s="208">
        <v>421</v>
      </c>
      <c r="H212" s="160" t="s">
        <v>133</v>
      </c>
      <c r="I212" s="204">
        <v>10000000</v>
      </c>
      <c r="J212" s="155"/>
      <c r="K212" s="204">
        <f>SUM(I212:J212)</f>
        <v>10000000</v>
      </c>
    </row>
    <row r="213" spans="2:11">
      <c r="B213" s="338"/>
      <c r="C213" s="338"/>
      <c r="D213" s="338"/>
      <c r="E213" s="338"/>
      <c r="F213" s="400">
        <v>71</v>
      </c>
      <c r="G213" s="399">
        <v>425</v>
      </c>
      <c r="H213" s="160" t="s">
        <v>246</v>
      </c>
      <c r="I213" s="403">
        <v>7000000</v>
      </c>
      <c r="J213" s="155"/>
      <c r="K213" s="403">
        <v>7000000</v>
      </c>
    </row>
    <row r="214" spans="2:11">
      <c r="B214" s="209"/>
      <c r="C214" s="209"/>
      <c r="D214" s="209"/>
      <c r="E214" s="209"/>
      <c r="F214" s="199"/>
      <c r="G214" s="199"/>
      <c r="H214" s="203" t="s">
        <v>307</v>
      </c>
      <c r="I214" s="200"/>
      <c r="J214" s="210"/>
      <c r="K214" s="204"/>
    </row>
    <row r="215" spans="2:11">
      <c r="B215" s="209"/>
      <c r="C215" s="209"/>
      <c r="D215" s="209"/>
      <c r="E215" s="209"/>
      <c r="F215" s="209"/>
      <c r="G215" s="220" t="s">
        <v>508</v>
      </c>
      <c r="H215" s="199" t="s">
        <v>227</v>
      </c>
      <c r="I215" s="182">
        <f>SUM(I212,I213)</f>
        <v>17000000</v>
      </c>
      <c r="J215" s="219"/>
      <c r="K215" s="182">
        <f>SUM(K212,K213)</f>
        <v>17000000</v>
      </c>
    </row>
    <row r="216" spans="2:11">
      <c r="B216" s="209"/>
      <c r="C216" s="209"/>
      <c r="D216" s="209"/>
      <c r="E216" s="209"/>
      <c r="F216" s="209"/>
      <c r="G216" s="209"/>
      <c r="H216" s="161" t="s">
        <v>308</v>
      </c>
      <c r="I216" s="182">
        <f>SUM(I215)</f>
        <v>17000000</v>
      </c>
      <c r="J216" s="219"/>
      <c r="K216" s="182">
        <f>SUM(K215)</f>
        <v>17000000</v>
      </c>
    </row>
    <row r="217" spans="2:11" ht="25.5">
      <c r="B217" s="209"/>
      <c r="C217" s="209"/>
      <c r="D217" s="209"/>
      <c r="E217" s="209"/>
      <c r="F217" s="199"/>
      <c r="G217" s="199"/>
      <c r="H217" s="203" t="s">
        <v>539</v>
      </c>
      <c r="I217" s="200"/>
      <c r="J217" s="102"/>
      <c r="K217" s="204"/>
    </row>
    <row r="218" spans="2:11">
      <c r="B218" s="209"/>
      <c r="C218" s="209"/>
      <c r="D218" s="209"/>
      <c r="E218" s="209"/>
      <c r="F218" s="209"/>
      <c r="G218" s="220" t="s">
        <v>508</v>
      </c>
      <c r="H218" s="199" t="s">
        <v>227</v>
      </c>
      <c r="I218" s="182">
        <f>SUM(I215)</f>
        <v>17000000</v>
      </c>
      <c r="J218" s="219"/>
      <c r="K218" s="182">
        <f>SUM(K215)</f>
        <v>17000000</v>
      </c>
    </row>
    <row r="219" spans="2:11">
      <c r="B219" s="209"/>
      <c r="C219" s="209"/>
      <c r="D219" s="209"/>
      <c r="E219" s="209"/>
      <c r="F219" s="209"/>
      <c r="G219" s="209"/>
      <c r="H219" s="161" t="s">
        <v>530</v>
      </c>
      <c r="I219" s="182">
        <f>SUM(I218)</f>
        <v>17000000</v>
      </c>
      <c r="J219" s="219"/>
      <c r="K219" s="182">
        <f>SUM(K218)</f>
        <v>17000000</v>
      </c>
    </row>
    <row r="220" spans="2:11">
      <c r="B220" s="209"/>
      <c r="C220" s="209"/>
      <c r="D220" s="209"/>
      <c r="E220" s="209"/>
      <c r="F220" s="209"/>
      <c r="G220" s="209"/>
      <c r="H220" s="161" t="s">
        <v>309</v>
      </c>
      <c r="I220" s="155"/>
      <c r="J220" s="155"/>
      <c r="K220" s="204">
        <f>SUM(I220:J220)</f>
        <v>0</v>
      </c>
    </row>
    <row r="221" spans="2:11">
      <c r="B221" s="209"/>
      <c r="C221" s="209"/>
      <c r="D221" s="209"/>
      <c r="E221" s="209"/>
      <c r="F221" s="201"/>
      <c r="G221" s="228" t="s">
        <v>508</v>
      </c>
      <c r="H221" s="161" t="s">
        <v>227</v>
      </c>
      <c r="I221" s="219"/>
      <c r="J221" s="219"/>
      <c r="K221" s="219"/>
    </row>
    <row r="222" spans="2:11">
      <c r="B222" s="209"/>
      <c r="C222" s="209"/>
      <c r="D222" s="209"/>
      <c r="E222" s="209"/>
      <c r="F222" s="201"/>
      <c r="G222" s="201"/>
      <c r="H222" s="161" t="s">
        <v>310</v>
      </c>
      <c r="I222" s="182">
        <f>SUM(I173,I179,I186,I191,I196,I201,I209,I219)</f>
        <v>56000000</v>
      </c>
      <c r="J222" s="219"/>
      <c r="K222" s="182">
        <f>SUM(K173,K179,K186,K191,K196,K201,K205,K216)</f>
        <v>56000000</v>
      </c>
    </row>
    <row r="223" spans="2:11" ht="25.5">
      <c r="B223" s="209"/>
      <c r="C223" s="201"/>
      <c r="D223" s="209"/>
      <c r="E223" s="209"/>
      <c r="F223" s="209"/>
      <c r="G223" s="209"/>
      <c r="H223" s="203" t="s">
        <v>311</v>
      </c>
      <c r="I223" s="155"/>
      <c r="J223" s="155"/>
      <c r="K223" s="204"/>
    </row>
    <row r="224" spans="2:11">
      <c r="B224" s="201"/>
      <c r="C224" s="201"/>
      <c r="D224" s="331" t="s">
        <v>312</v>
      </c>
      <c r="E224" s="201">
        <v>451</v>
      </c>
      <c r="F224" s="209"/>
      <c r="G224" s="209"/>
      <c r="H224" s="184" t="s">
        <v>313</v>
      </c>
      <c r="I224" s="155"/>
      <c r="J224" s="155"/>
      <c r="K224" s="204"/>
    </row>
    <row r="225" spans="2:11">
      <c r="B225" s="201"/>
      <c r="C225" s="209"/>
      <c r="D225" s="207"/>
      <c r="E225" s="201"/>
      <c r="F225" s="209"/>
      <c r="G225" s="187"/>
      <c r="H225" s="203" t="s">
        <v>185</v>
      </c>
      <c r="I225" s="155"/>
      <c r="J225" s="155"/>
      <c r="K225" s="204"/>
    </row>
    <row r="226" spans="2:11">
      <c r="B226" s="202"/>
      <c r="C226" s="209"/>
      <c r="D226" s="209"/>
      <c r="E226" s="209"/>
      <c r="F226" s="201">
        <v>72</v>
      </c>
      <c r="G226" s="201">
        <v>425</v>
      </c>
      <c r="H226" s="199" t="s">
        <v>246</v>
      </c>
      <c r="I226" s="242">
        <v>38000000</v>
      </c>
      <c r="J226" s="155"/>
      <c r="K226" s="204">
        <f>SUM(I226:J226)</f>
        <v>38000000</v>
      </c>
    </row>
    <row r="227" spans="2:11">
      <c r="B227" s="209"/>
      <c r="C227" s="209"/>
      <c r="D227" s="161"/>
      <c r="E227" s="209"/>
      <c r="F227" s="201">
        <v>73</v>
      </c>
      <c r="G227" s="208">
        <v>451</v>
      </c>
      <c r="H227" s="160" t="s">
        <v>293</v>
      </c>
      <c r="I227" s="204">
        <v>1000000</v>
      </c>
      <c r="J227" s="155"/>
      <c r="K227" s="204">
        <f>SUM(I227:J227)</f>
        <v>1000000</v>
      </c>
    </row>
    <row r="228" spans="2:11">
      <c r="B228" s="209"/>
      <c r="C228" s="209"/>
      <c r="D228" s="206"/>
      <c r="E228" s="206"/>
      <c r="F228" s="199"/>
      <c r="G228" s="199"/>
      <c r="H228" s="203" t="s">
        <v>314</v>
      </c>
      <c r="I228" s="200"/>
      <c r="J228" s="210"/>
      <c r="K228" s="204"/>
    </row>
    <row r="229" spans="2:11">
      <c r="B229" s="209"/>
      <c r="C229" s="209"/>
      <c r="D229" s="187"/>
      <c r="E229" s="187"/>
      <c r="F229" s="209"/>
      <c r="G229" s="220" t="s">
        <v>508</v>
      </c>
      <c r="H229" s="199" t="s">
        <v>227</v>
      </c>
      <c r="I229" s="182">
        <f>SUM(I226:I227)</f>
        <v>39000000</v>
      </c>
      <c r="J229" s="219"/>
      <c r="K229" s="182">
        <f>SUM(K226:K227)</f>
        <v>39000000</v>
      </c>
    </row>
    <row r="230" spans="2:11">
      <c r="B230" s="209"/>
      <c r="C230" s="209"/>
      <c r="D230" s="209"/>
      <c r="E230" s="209"/>
      <c r="F230" s="209"/>
      <c r="G230" s="209"/>
      <c r="H230" s="161" t="s">
        <v>315</v>
      </c>
      <c r="I230" s="219">
        <f>SUM(I229)</f>
        <v>39000000</v>
      </c>
      <c r="J230" s="219"/>
      <c r="K230" s="182">
        <f>SUM(K229)</f>
        <v>39000000</v>
      </c>
    </row>
    <row r="231" spans="2:11" ht="25.5">
      <c r="B231" s="209"/>
      <c r="C231" s="209"/>
      <c r="D231" s="209"/>
      <c r="E231" s="209"/>
      <c r="F231" s="199"/>
      <c r="G231" s="199"/>
      <c r="H231" s="203" t="s">
        <v>316</v>
      </c>
      <c r="I231" s="200"/>
      <c r="J231" s="210"/>
      <c r="K231" s="204"/>
    </row>
    <row r="232" spans="2:11">
      <c r="B232" s="209"/>
      <c r="C232" s="209"/>
      <c r="D232" s="209"/>
      <c r="E232" s="209"/>
      <c r="F232" s="209"/>
      <c r="G232" s="220" t="s">
        <v>508</v>
      </c>
      <c r="H232" s="199" t="s">
        <v>227</v>
      </c>
      <c r="I232" s="182">
        <f>SUM(I229)</f>
        <v>39000000</v>
      </c>
      <c r="J232" s="219"/>
      <c r="K232" s="182">
        <f>SUM(K229)</f>
        <v>39000000</v>
      </c>
    </row>
    <row r="233" spans="2:11">
      <c r="B233" s="209"/>
      <c r="C233" s="209"/>
      <c r="D233" s="209"/>
      <c r="E233" s="209"/>
      <c r="F233" s="209"/>
      <c r="G233" s="209"/>
      <c r="H233" s="161" t="s">
        <v>317</v>
      </c>
      <c r="I233" s="182">
        <f>SUM(I232)</f>
        <v>39000000</v>
      </c>
      <c r="J233" s="219"/>
      <c r="K233" s="182">
        <f>SUM(K232)</f>
        <v>39000000</v>
      </c>
    </row>
    <row r="234" spans="2:11">
      <c r="B234" s="209"/>
      <c r="C234" s="209"/>
      <c r="D234" s="332" t="s">
        <v>318</v>
      </c>
      <c r="E234" s="209"/>
      <c r="F234" s="209"/>
      <c r="G234" s="209"/>
      <c r="H234" s="161" t="s">
        <v>319</v>
      </c>
      <c r="I234" s="155"/>
      <c r="J234" s="155"/>
      <c r="K234" s="204"/>
    </row>
    <row r="235" spans="2:11">
      <c r="B235" s="209"/>
      <c r="C235" s="209"/>
      <c r="D235" s="209"/>
      <c r="E235" s="209"/>
      <c r="F235" s="201">
        <v>74</v>
      </c>
      <c r="G235" s="201">
        <v>511</v>
      </c>
      <c r="H235" s="160" t="s">
        <v>157</v>
      </c>
      <c r="I235" s="204">
        <v>10000000</v>
      </c>
      <c r="J235" s="155"/>
      <c r="K235" s="204">
        <f>SUM(I235:J235)</f>
        <v>10000000</v>
      </c>
    </row>
    <row r="236" spans="2:11">
      <c r="B236" s="209"/>
      <c r="C236" s="209"/>
      <c r="D236" s="209"/>
      <c r="E236" s="209"/>
      <c r="F236" s="201">
        <v>75</v>
      </c>
      <c r="G236" s="201">
        <v>512</v>
      </c>
      <c r="H236" s="160" t="s">
        <v>322</v>
      </c>
      <c r="I236" s="155"/>
      <c r="J236" s="155"/>
      <c r="K236" s="204"/>
    </row>
    <row r="237" spans="2:11">
      <c r="B237" s="209"/>
      <c r="C237" s="209"/>
      <c r="D237" s="239"/>
      <c r="E237" s="202"/>
      <c r="F237" s="209"/>
      <c r="G237" s="209"/>
      <c r="H237" s="161" t="s">
        <v>320</v>
      </c>
      <c r="I237" s="155"/>
      <c r="J237" s="155"/>
      <c r="K237" s="204"/>
    </row>
    <row r="238" spans="2:11">
      <c r="B238" s="209"/>
      <c r="C238" s="209"/>
      <c r="D238" s="209"/>
      <c r="E238" s="238"/>
      <c r="F238" s="209"/>
      <c r="G238" s="228" t="s">
        <v>508</v>
      </c>
      <c r="H238" s="160" t="s">
        <v>227</v>
      </c>
      <c r="I238" s="182">
        <f>SUM(I235:I236)</f>
        <v>10000000</v>
      </c>
      <c r="J238" s="155"/>
      <c r="K238" s="182">
        <f>SUM(K235:K236)</f>
        <v>10000000</v>
      </c>
    </row>
    <row r="239" spans="2:11">
      <c r="B239" s="209"/>
      <c r="C239" s="209"/>
      <c r="D239" s="209"/>
      <c r="E239" s="238"/>
      <c r="F239" s="209"/>
      <c r="G239" s="209"/>
      <c r="H239" s="161" t="s">
        <v>540</v>
      </c>
      <c r="I239" s="182">
        <f>SUM(I238)</f>
        <v>10000000</v>
      </c>
      <c r="J239" s="155"/>
      <c r="K239" s="182">
        <f>SUM(K238)</f>
        <v>10000000</v>
      </c>
    </row>
    <row r="240" spans="2:11" ht="38.25">
      <c r="B240" s="209"/>
      <c r="C240" s="209"/>
      <c r="D240" s="338" t="s">
        <v>679</v>
      </c>
      <c r="E240" s="238">
        <v>360</v>
      </c>
      <c r="F240" s="209"/>
      <c r="G240" s="209"/>
      <c r="H240" s="161" t="s">
        <v>628</v>
      </c>
      <c r="I240" s="155"/>
      <c r="J240" s="155"/>
      <c r="K240" s="204"/>
    </row>
    <row r="241" spans="2:11">
      <c r="B241" s="209"/>
      <c r="C241" s="209"/>
      <c r="D241" s="209"/>
      <c r="E241" s="238"/>
      <c r="F241" s="201">
        <v>76</v>
      </c>
      <c r="G241" s="201">
        <v>424</v>
      </c>
      <c r="H241" s="160" t="s">
        <v>136</v>
      </c>
      <c r="I241" s="204">
        <v>1000000</v>
      </c>
      <c r="J241" s="155"/>
      <c r="K241" s="204">
        <f>SUM(I241:J241)</f>
        <v>1000000</v>
      </c>
    </row>
    <row r="242" spans="2:11">
      <c r="B242" s="209"/>
      <c r="C242" s="209"/>
      <c r="D242" s="209"/>
      <c r="E242" s="238"/>
      <c r="F242" s="201">
        <v>77</v>
      </c>
      <c r="G242" s="201">
        <v>425</v>
      </c>
      <c r="H242" s="160" t="s">
        <v>246</v>
      </c>
      <c r="I242" s="204">
        <v>500000</v>
      </c>
      <c r="J242" s="155"/>
      <c r="K242" s="204">
        <f>SUM(I242:J242)</f>
        <v>500000</v>
      </c>
    </row>
    <row r="243" spans="2:11">
      <c r="B243" s="209"/>
      <c r="C243" s="209"/>
      <c r="D243" s="161"/>
      <c r="E243" s="209"/>
      <c r="F243" s="209"/>
      <c r="G243" s="209"/>
      <c r="H243" s="161" t="s">
        <v>323</v>
      </c>
      <c r="I243" s="155"/>
      <c r="J243" s="155"/>
      <c r="K243" s="204"/>
    </row>
    <row r="244" spans="2:11">
      <c r="B244" s="209"/>
      <c r="C244" s="209"/>
      <c r="D244" s="209"/>
      <c r="E244" s="209"/>
      <c r="F244" s="209"/>
      <c r="G244" s="228" t="s">
        <v>508</v>
      </c>
      <c r="H244" s="161" t="s">
        <v>227</v>
      </c>
      <c r="I244" s="182">
        <f>SUM(I241:I242)</f>
        <v>1500000</v>
      </c>
      <c r="J244" s="155"/>
      <c r="K244" s="182">
        <f>SUM(K241:K242)</f>
        <v>1500000</v>
      </c>
    </row>
    <row r="245" spans="2:11">
      <c r="B245" s="209"/>
      <c r="C245" s="209"/>
      <c r="D245" s="209"/>
      <c r="E245" s="209"/>
      <c r="F245" s="209"/>
      <c r="G245" s="209"/>
      <c r="H245" s="161" t="s">
        <v>321</v>
      </c>
      <c r="I245" s="182">
        <f>SUM(I244)</f>
        <v>1500000</v>
      </c>
      <c r="J245" s="155"/>
      <c r="K245" s="182">
        <f>SUM(K244)</f>
        <v>1500000</v>
      </c>
    </row>
    <row r="246" spans="2:11">
      <c r="B246" s="209"/>
      <c r="C246" s="209"/>
      <c r="D246" s="209"/>
      <c r="E246" s="209"/>
      <c r="F246" s="209"/>
      <c r="G246" s="209"/>
      <c r="H246" s="161" t="s">
        <v>324</v>
      </c>
      <c r="I246" s="155"/>
      <c r="J246" s="155"/>
      <c r="K246" s="204"/>
    </row>
    <row r="247" spans="2:11">
      <c r="B247" s="209"/>
      <c r="C247" s="209"/>
      <c r="D247" s="209"/>
      <c r="E247" s="209"/>
      <c r="F247" s="209"/>
      <c r="G247" s="228" t="s">
        <v>508</v>
      </c>
      <c r="H247" s="161" t="s">
        <v>227</v>
      </c>
      <c r="I247" s="219">
        <f>SUM(I244,I238,I232)</f>
        <v>50500000</v>
      </c>
      <c r="J247" s="219"/>
      <c r="K247" s="219">
        <f>SUM(K244,K238,K232)</f>
        <v>50500000</v>
      </c>
    </row>
    <row r="248" spans="2:11">
      <c r="B248" s="209"/>
      <c r="C248" s="209"/>
      <c r="D248" s="209"/>
      <c r="E248" s="209"/>
      <c r="F248" s="201"/>
      <c r="G248" s="201"/>
      <c r="H248" s="161" t="s">
        <v>325</v>
      </c>
      <c r="I248" s="182">
        <f>SUM(I245,I239,I233)</f>
        <v>50500000</v>
      </c>
      <c r="J248" s="219"/>
      <c r="K248" s="182">
        <f>SUM(K245,K239,K233)</f>
        <v>50500000</v>
      </c>
    </row>
    <row r="249" spans="2:11">
      <c r="B249" s="209"/>
      <c r="C249" s="209"/>
      <c r="D249" s="332"/>
      <c r="E249" s="209"/>
      <c r="F249" s="209"/>
      <c r="G249" s="209"/>
      <c r="H249" s="206" t="s">
        <v>326</v>
      </c>
      <c r="I249" s="243"/>
      <c r="J249" s="243"/>
      <c r="K249" s="204"/>
    </row>
    <row r="250" spans="2:11" ht="25.5">
      <c r="B250" s="209"/>
      <c r="C250" s="201"/>
      <c r="D250" s="332" t="s">
        <v>327</v>
      </c>
      <c r="E250" s="209">
        <v>411</v>
      </c>
      <c r="F250" s="209"/>
      <c r="G250" s="209"/>
      <c r="H250" s="203" t="s">
        <v>328</v>
      </c>
      <c r="I250" s="155"/>
      <c r="J250" s="155"/>
      <c r="K250" s="204"/>
    </row>
    <row r="251" spans="2:11">
      <c r="B251" s="201"/>
      <c r="C251" s="209"/>
      <c r="D251" s="207"/>
      <c r="E251" s="201"/>
      <c r="F251" s="209"/>
      <c r="G251" s="209"/>
      <c r="H251" s="244" t="s">
        <v>183</v>
      </c>
      <c r="I251" s="155"/>
      <c r="J251" s="155"/>
      <c r="K251" s="204"/>
    </row>
    <row r="252" spans="2:11">
      <c r="B252" s="183"/>
      <c r="C252" s="209"/>
      <c r="D252" s="206"/>
      <c r="E252" s="171"/>
      <c r="F252" s="209"/>
      <c r="G252" s="209"/>
      <c r="H252" s="244" t="s">
        <v>565</v>
      </c>
      <c r="I252" s="155"/>
      <c r="J252" s="155"/>
      <c r="K252" s="204"/>
    </row>
    <row r="253" spans="2:11">
      <c r="B253" s="209"/>
      <c r="C253" s="209"/>
      <c r="D253" s="161"/>
      <c r="E253" s="209"/>
      <c r="F253" s="209"/>
      <c r="G253" s="209"/>
      <c r="H253" s="244" t="s">
        <v>566</v>
      </c>
      <c r="I253" s="155"/>
      <c r="J253" s="155"/>
      <c r="K253" s="204"/>
    </row>
    <row r="254" spans="2:11">
      <c r="B254" s="209"/>
      <c r="C254" s="209"/>
      <c r="D254" s="209"/>
      <c r="E254" s="156">
        <v>411</v>
      </c>
      <c r="F254" s="201">
        <v>78</v>
      </c>
      <c r="G254" s="208">
        <v>463</v>
      </c>
      <c r="H254" s="160" t="s">
        <v>329</v>
      </c>
      <c r="I254" s="155">
        <v>2500000</v>
      </c>
      <c r="J254" s="155"/>
      <c r="K254" s="204">
        <f>SUM(I254:J254)</f>
        <v>2500000</v>
      </c>
    </row>
    <row r="255" spans="2:11">
      <c r="B255" s="209"/>
      <c r="C255" s="209"/>
      <c r="D255" s="203"/>
      <c r="E255" s="156"/>
      <c r="F255" s="199"/>
      <c r="G255" s="199"/>
      <c r="H255" s="203" t="s">
        <v>330</v>
      </c>
      <c r="I255" s="102"/>
      <c r="J255" s="102"/>
      <c r="K255" s="204"/>
    </row>
    <row r="256" spans="2:11">
      <c r="B256" s="209"/>
      <c r="C256" s="209"/>
      <c r="D256" s="203"/>
      <c r="E256" s="156"/>
      <c r="F256" s="209"/>
      <c r="G256" s="220" t="s">
        <v>508</v>
      </c>
      <c r="H256" s="199" t="s">
        <v>227</v>
      </c>
      <c r="I256" s="219">
        <f>SUM(I254)</f>
        <v>2500000</v>
      </c>
      <c r="J256" s="219"/>
      <c r="K256" s="182">
        <f>SUM(K254)</f>
        <v>2500000</v>
      </c>
    </row>
    <row r="257" spans="2:11">
      <c r="B257" s="209"/>
      <c r="C257" s="209"/>
      <c r="D257" s="209"/>
      <c r="E257" s="209"/>
      <c r="F257" s="209"/>
      <c r="G257" s="209"/>
      <c r="H257" s="161" t="s">
        <v>331</v>
      </c>
      <c r="I257" s="155"/>
      <c r="J257" s="155"/>
      <c r="K257" s="204"/>
    </row>
    <row r="258" spans="2:11" ht="25.5">
      <c r="B258" s="209"/>
      <c r="C258" s="209"/>
      <c r="D258" s="209"/>
      <c r="E258" s="209"/>
      <c r="F258" s="199"/>
      <c r="G258" s="199"/>
      <c r="H258" s="203" t="s">
        <v>332</v>
      </c>
      <c r="I258" s="200"/>
      <c r="J258" s="210"/>
      <c r="K258" s="182"/>
    </row>
    <row r="259" spans="2:11">
      <c r="B259" s="209"/>
      <c r="C259" s="209"/>
      <c r="D259" s="209"/>
      <c r="E259" s="209"/>
      <c r="F259" s="209"/>
      <c r="G259" s="220" t="s">
        <v>508</v>
      </c>
      <c r="H259" s="199" t="s">
        <v>227</v>
      </c>
      <c r="I259" s="245">
        <f>SUM(I256)</f>
        <v>2500000</v>
      </c>
      <c r="J259" s="245"/>
      <c r="K259" s="182">
        <f>SUM(K256)</f>
        <v>2500000</v>
      </c>
    </row>
    <row r="260" spans="2:11">
      <c r="B260" s="209"/>
      <c r="C260" s="209"/>
      <c r="D260" s="209"/>
      <c r="E260" s="209"/>
      <c r="F260" s="240"/>
      <c r="G260" s="246"/>
      <c r="H260" s="161" t="s">
        <v>333</v>
      </c>
      <c r="I260" s="245">
        <f>SUM(I259)</f>
        <v>2500000</v>
      </c>
      <c r="J260" s="245"/>
      <c r="K260" s="245">
        <f>SUM(K259)</f>
        <v>2500000</v>
      </c>
    </row>
    <row r="261" spans="2:11">
      <c r="B261" s="209"/>
      <c r="C261" s="209"/>
      <c r="D261" s="332" t="s">
        <v>564</v>
      </c>
      <c r="E261" s="209"/>
      <c r="F261" s="209"/>
      <c r="G261" s="199"/>
      <c r="H261" s="203" t="s">
        <v>567</v>
      </c>
      <c r="I261" s="155"/>
      <c r="J261" s="155"/>
      <c r="K261" s="204"/>
    </row>
    <row r="262" spans="2:11">
      <c r="B262" s="209"/>
      <c r="C262" s="240"/>
      <c r="D262" s="209"/>
      <c r="E262" s="209"/>
      <c r="F262" s="209"/>
      <c r="G262" s="209"/>
      <c r="H262" s="247" t="s">
        <v>183</v>
      </c>
      <c r="I262" s="155"/>
      <c r="J262" s="155"/>
      <c r="K262" s="204"/>
    </row>
    <row r="263" spans="2:11">
      <c r="B263" s="240"/>
      <c r="C263" s="209"/>
      <c r="D263" s="240"/>
      <c r="E263" s="240"/>
      <c r="F263" s="201">
        <v>79</v>
      </c>
      <c r="G263" s="172">
        <v>463</v>
      </c>
      <c r="H263" s="207" t="s">
        <v>329</v>
      </c>
      <c r="I263" s="204">
        <v>4000000</v>
      </c>
      <c r="J263" s="155"/>
      <c r="K263" s="204">
        <f>SUM(I263:J263)</f>
        <v>4000000</v>
      </c>
    </row>
    <row r="264" spans="2:11">
      <c r="B264" s="209"/>
      <c r="C264" s="209"/>
      <c r="D264" s="161"/>
      <c r="E264" s="209"/>
      <c r="F264" s="199"/>
      <c r="G264" s="199"/>
      <c r="H264" s="203" t="s">
        <v>330</v>
      </c>
      <c r="I264" s="102"/>
      <c r="J264" s="102"/>
      <c r="K264" s="204"/>
    </row>
    <row r="265" spans="2:11">
      <c r="B265" s="209"/>
      <c r="C265" s="209"/>
      <c r="D265" s="209"/>
      <c r="E265" s="156">
        <v>411</v>
      </c>
      <c r="F265" s="209"/>
      <c r="G265" s="220" t="s">
        <v>508</v>
      </c>
      <c r="H265" s="199" t="s">
        <v>227</v>
      </c>
      <c r="I265" s="182">
        <f>SUM(I263)</f>
        <v>4000000</v>
      </c>
      <c r="J265" s="219"/>
      <c r="K265" s="182">
        <f>SUM(K263)</f>
        <v>4000000</v>
      </c>
    </row>
    <row r="266" spans="2:11">
      <c r="B266" s="209"/>
      <c r="C266" s="209"/>
      <c r="D266" s="187"/>
      <c r="E266" s="187"/>
      <c r="F266" s="209"/>
      <c r="G266" s="209"/>
      <c r="H266" s="161" t="s">
        <v>331</v>
      </c>
      <c r="I266" s="182"/>
      <c r="J266" s="219"/>
      <c r="K266" s="182"/>
    </row>
    <row r="267" spans="2:11">
      <c r="B267" s="209"/>
      <c r="C267" s="209"/>
      <c r="D267" s="209"/>
      <c r="E267" s="209"/>
      <c r="F267" s="199"/>
      <c r="G267" s="199"/>
      <c r="H267" s="203" t="s">
        <v>334</v>
      </c>
      <c r="I267" s="173"/>
      <c r="J267" s="200"/>
      <c r="K267" s="182"/>
    </row>
    <row r="268" spans="2:11">
      <c r="B268" s="209"/>
      <c r="C268" s="209"/>
      <c r="D268" s="209"/>
      <c r="E268" s="209"/>
      <c r="F268" s="209"/>
      <c r="G268" s="220" t="s">
        <v>508</v>
      </c>
      <c r="H268" s="199" t="s">
        <v>227</v>
      </c>
      <c r="I268" s="182">
        <f>SUM(I265)</f>
        <v>4000000</v>
      </c>
      <c r="J268" s="219"/>
      <c r="K268" s="182">
        <f>SUM(K265)</f>
        <v>4000000</v>
      </c>
    </row>
    <row r="269" spans="2:11">
      <c r="B269" s="209"/>
      <c r="C269" s="209"/>
      <c r="D269" s="209"/>
      <c r="E269" s="209"/>
      <c r="F269" s="209"/>
      <c r="G269" s="209"/>
      <c r="H269" s="161" t="s">
        <v>335</v>
      </c>
      <c r="I269" s="174">
        <f>SUM(I268)</f>
        <v>4000000</v>
      </c>
      <c r="J269" s="219"/>
      <c r="K269" s="182">
        <f>SUM(K268)</f>
        <v>4000000</v>
      </c>
    </row>
    <row r="270" spans="2:11">
      <c r="B270" s="209"/>
      <c r="C270" s="209"/>
      <c r="D270" s="332" t="s">
        <v>659</v>
      </c>
      <c r="E270" s="209">
        <v>411</v>
      </c>
      <c r="F270" s="209"/>
      <c r="G270" s="209"/>
      <c r="H270" s="312" t="s">
        <v>642</v>
      </c>
      <c r="I270" s="155"/>
      <c r="J270" s="155"/>
      <c r="K270" s="204"/>
    </row>
    <row r="271" spans="2:11">
      <c r="B271" s="209"/>
      <c r="C271" s="209"/>
      <c r="D271" s="209"/>
      <c r="E271" s="209"/>
      <c r="F271" s="209"/>
      <c r="G271" s="209"/>
      <c r="H271" s="244" t="s">
        <v>183</v>
      </c>
      <c r="I271" s="155"/>
      <c r="J271" s="155"/>
      <c r="K271" s="204"/>
    </row>
    <row r="272" spans="2:11">
      <c r="B272" s="209"/>
      <c r="C272" s="209"/>
      <c r="D272" s="209"/>
      <c r="E272" s="209"/>
      <c r="F272" s="201">
        <v>80</v>
      </c>
      <c r="G272" s="208">
        <v>463</v>
      </c>
      <c r="H272" s="160" t="s">
        <v>329</v>
      </c>
      <c r="I272" s="204">
        <v>3500000</v>
      </c>
      <c r="J272" s="155"/>
      <c r="K272" s="204">
        <f>SUM(I272:J272)</f>
        <v>3500000</v>
      </c>
    </row>
    <row r="273" spans="2:11">
      <c r="B273" s="209"/>
      <c r="C273" s="209"/>
      <c r="D273" s="161"/>
      <c r="E273" s="209"/>
      <c r="F273" s="199"/>
      <c r="G273" s="199"/>
      <c r="H273" s="203" t="s">
        <v>330</v>
      </c>
      <c r="I273" s="248"/>
      <c r="J273" s="102"/>
      <c r="K273" s="204"/>
    </row>
    <row r="274" spans="2:11">
      <c r="B274" s="209"/>
      <c r="C274" s="209"/>
      <c r="D274" s="209"/>
      <c r="E274" s="156"/>
      <c r="F274" s="209"/>
      <c r="G274" s="220" t="s">
        <v>508</v>
      </c>
      <c r="H274" s="199" t="s">
        <v>227</v>
      </c>
      <c r="I274" s="182">
        <f>SUM(I272)</f>
        <v>3500000</v>
      </c>
      <c r="J274" s="219"/>
      <c r="K274" s="182">
        <f>SUM(K272)</f>
        <v>3500000</v>
      </c>
    </row>
    <row r="275" spans="2:11">
      <c r="B275" s="209"/>
      <c r="C275" s="209"/>
      <c r="D275" s="209"/>
      <c r="E275" s="209"/>
      <c r="F275" s="209"/>
      <c r="G275" s="269"/>
      <c r="H275" s="161" t="s">
        <v>331</v>
      </c>
      <c r="I275" s="182">
        <f>SUM(I274)</f>
        <v>3500000</v>
      </c>
      <c r="J275" s="219"/>
      <c r="K275" s="182">
        <f>SUM(K274)</f>
        <v>3500000</v>
      </c>
    </row>
    <row r="276" spans="2:11">
      <c r="B276" s="209"/>
      <c r="C276" s="209"/>
      <c r="D276" s="209"/>
      <c r="E276" s="209"/>
      <c r="F276" s="199"/>
      <c r="G276" s="270"/>
      <c r="H276" s="203" t="s">
        <v>336</v>
      </c>
      <c r="I276" s="249"/>
      <c r="J276" s="221"/>
      <c r="K276" s="182"/>
    </row>
    <row r="277" spans="2:11">
      <c r="B277" s="209"/>
      <c r="C277" s="209"/>
      <c r="D277" s="209"/>
      <c r="E277" s="209"/>
      <c r="F277" s="209"/>
      <c r="G277" s="220" t="s">
        <v>508</v>
      </c>
      <c r="H277" s="199" t="s">
        <v>227</v>
      </c>
      <c r="I277" s="182">
        <f>SUM(I274)</f>
        <v>3500000</v>
      </c>
      <c r="J277" s="219"/>
      <c r="K277" s="182">
        <f>SUM(K274)</f>
        <v>3500000</v>
      </c>
    </row>
    <row r="278" spans="2:11">
      <c r="B278" s="209"/>
      <c r="C278" s="209"/>
      <c r="D278" s="209"/>
      <c r="E278" s="209"/>
      <c r="F278" s="209"/>
      <c r="G278" s="269"/>
      <c r="H278" s="161" t="s">
        <v>337</v>
      </c>
      <c r="I278" s="182">
        <f>SUM(I275)</f>
        <v>3500000</v>
      </c>
      <c r="J278" s="219"/>
      <c r="K278" s="182">
        <f>SUM(K275)</f>
        <v>3500000</v>
      </c>
    </row>
    <row r="279" spans="2:11">
      <c r="B279" s="209"/>
      <c r="C279" s="209"/>
      <c r="D279" s="209"/>
      <c r="E279" s="209"/>
      <c r="F279" s="209"/>
      <c r="G279" s="270"/>
      <c r="H279" s="203" t="s">
        <v>338</v>
      </c>
      <c r="I279" s="102"/>
      <c r="J279" s="102"/>
      <c r="K279" s="204"/>
    </row>
    <row r="280" spans="2:11">
      <c r="B280" s="209"/>
      <c r="C280" s="209"/>
      <c r="D280" s="209"/>
      <c r="E280" s="209"/>
      <c r="F280" s="209"/>
      <c r="G280" s="220" t="s">
        <v>508</v>
      </c>
      <c r="H280" s="199" t="s">
        <v>227</v>
      </c>
      <c r="I280" s="182">
        <f>SUM(I278,I269,I260)</f>
        <v>10000000</v>
      </c>
      <c r="J280" s="219"/>
      <c r="K280" s="182">
        <f>SUM(K278,K269,K260)</f>
        <v>10000000</v>
      </c>
    </row>
    <row r="281" spans="2:11">
      <c r="B281" s="209"/>
      <c r="C281" s="209"/>
      <c r="D281" s="332" t="s">
        <v>623</v>
      </c>
      <c r="E281" s="209">
        <v>411</v>
      </c>
      <c r="F281" s="301"/>
      <c r="G281" s="220"/>
      <c r="H281" s="297" t="s">
        <v>624</v>
      </c>
      <c r="I281" s="182"/>
      <c r="J281" s="219"/>
      <c r="K281" s="182"/>
    </row>
    <row r="282" spans="2:11">
      <c r="B282" s="209"/>
      <c r="C282" s="209"/>
      <c r="D282" s="209"/>
      <c r="E282" s="209"/>
      <c r="F282" s="301"/>
      <c r="G282" s="220"/>
      <c r="H282" s="297" t="s">
        <v>183</v>
      </c>
      <c r="I282" s="182"/>
      <c r="J282" s="219"/>
      <c r="K282" s="182"/>
    </row>
    <row r="283" spans="2:11">
      <c r="B283" s="209"/>
      <c r="C283" s="301"/>
      <c r="D283" s="209"/>
      <c r="E283" s="209"/>
      <c r="F283" s="301">
        <v>81</v>
      </c>
      <c r="G283" s="220" t="s">
        <v>625</v>
      </c>
      <c r="H283" s="297" t="s">
        <v>329</v>
      </c>
      <c r="I283" s="347">
        <v>20000000</v>
      </c>
      <c r="J283" s="155"/>
      <c r="K283" s="347">
        <f>SUM(I283:J283)</f>
        <v>20000000</v>
      </c>
    </row>
    <row r="284" spans="2:11">
      <c r="B284" s="301"/>
      <c r="C284" s="301"/>
      <c r="D284" s="297"/>
      <c r="E284" s="301"/>
      <c r="F284" s="301"/>
      <c r="G284" s="220"/>
      <c r="H284" s="297" t="s">
        <v>330</v>
      </c>
      <c r="I284" s="182"/>
      <c r="J284" s="219"/>
      <c r="K284" s="182"/>
    </row>
    <row r="285" spans="2:11">
      <c r="B285" s="301"/>
      <c r="C285" s="301"/>
      <c r="D285" s="301"/>
      <c r="E285" s="301"/>
      <c r="F285" s="301"/>
      <c r="G285" s="220" t="s">
        <v>508</v>
      </c>
      <c r="H285" s="297" t="s">
        <v>227</v>
      </c>
      <c r="I285" s="182">
        <f>SUM(I283)</f>
        <v>20000000</v>
      </c>
      <c r="J285" s="219"/>
      <c r="K285" s="182">
        <f>SUM(K283)</f>
        <v>20000000</v>
      </c>
    </row>
    <row r="286" spans="2:11">
      <c r="B286" s="301"/>
      <c r="C286" s="301"/>
      <c r="D286" s="301"/>
      <c r="E286" s="301"/>
      <c r="F286" s="209"/>
      <c r="G286" s="209"/>
      <c r="H286" s="161" t="s">
        <v>339</v>
      </c>
      <c r="I286" s="182">
        <f>SUM(I285,I280)</f>
        <v>30000000</v>
      </c>
      <c r="J286" s="219"/>
      <c r="K286" s="182">
        <f>SUM(K285,K280)</f>
        <v>30000000</v>
      </c>
    </row>
    <row r="287" spans="2:11">
      <c r="B287" s="301"/>
      <c r="C287" s="301"/>
      <c r="D287" s="301"/>
      <c r="E287" s="301"/>
      <c r="F287" s="183"/>
      <c r="G287" s="172"/>
      <c r="H287" s="203" t="s">
        <v>340</v>
      </c>
      <c r="I287" s="242"/>
      <c r="J287" s="205"/>
      <c r="K287" s="204"/>
    </row>
    <row r="288" spans="2:11">
      <c r="B288" s="301"/>
      <c r="C288" s="209"/>
      <c r="D288" s="301"/>
      <c r="E288" s="301"/>
      <c r="F288" s="209"/>
      <c r="G288" s="209"/>
      <c r="H288" s="206" t="s">
        <v>341</v>
      </c>
      <c r="I288" s="243"/>
      <c r="J288" s="243"/>
      <c r="K288" s="204"/>
    </row>
    <row r="289" spans="2:11" ht="25.5">
      <c r="B289" s="209"/>
      <c r="C289" s="209"/>
      <c r="D289" s="209">
        <v>101</v>
      </c>
      <c r="E289" s="209"/>
      <c r="F289" s="209"/>
      <c r="G289" s="209"/>
      <c r="H289" s="203" t="s">
        <v>343</v>
      </c>
      <c r="I289" s="155"/>
      <c r="J289" s="155"/>
      <c r="K289" s="204"/>
    </row>
    <row r="290" spans="2:11">
      <c r="B290" s="184"/>
      <c r="C290" s="209"/>
      <c r="D290" s="184" t="s">
        <v>342</v>
      </c>
      <c r="E290" s="183">
        <v>421</v>
      </c>
      <c r="F290" s="209"/>
      <c r="G290" s="209"/>
      <c r="H290" s="244" t="s">
        <v>184</v>
      </c>
      <c r="I290" s="243"/>
      <c r="J290" s="243"/>
      <c r="K290" s="204"/>
    </row>
    <row r="291" spans="2:11">
      <c r="B291" s="209"/>
      <c r="C291" s="209"/>
      <c r="D291" s="175"/>
      <c r="E291" s="171"/>
      <c r="F291" s="201">
        <v>82</v>
      </c>
      <c r="G291" s="208">
        <v>423</v>
      </c>
      <c r="H291" s="160" t="s">
        <v>135</v>
      </c>
      <c r="I291" s="204">
        <v>2000000</v>
      </c>
      <c r="J291" s="155"/>
      <c r="K291" s="204">
        <f>SUM(I291:J291)</f>
        <v>2000000</v>
      </c>
    </row>
    <row r="292" spans="2:11">
      <c r="B292" s="209"/>
      <c r="C292" s="209"/>
      <c r="D292" s="161"/>
      <c r="E292" s="209"/>
      <c r="F292" s="201">
        <v>83</v>
      </c>
      <c r="G292" s="208">
        <v>424</v>
      </c>
      <c r="H292" s="160" t="s">
        <v>136</v>
      </c>
      <c r="I292" s="204">
        <v>5000000</v>
      </c>
      <c r="J292" s="155"/>
      <c r="K292" s="204">
        <f>SUM(I292:J292)</f>
        <v>5000000</v>
      </c>
    </row>
    <row r="293" spans="2:11">
      <c r="B293" s="209"/>
      <c r="C293" s="209"/>
      <c r="D293" s="171"/>
      <c r="E293" s="156"/>
      <c r="F293" s="201">
        <v>84</v>
      </c>
      <c r="G293" s="208">
        <v>426</v>
      </c>
      <c r="H293" s="160" t="s">
        <v>138</v>
      </c>
      <c r="I293" s="204">
        <v>3000000</v>
      </c>
      <c r="J293" s="155"/>
      <c r="K293" s="204">
        <f>SUM(I293:J293)</f>
        <v>3000000</v>
      </c>
    </row>
    <row r="294" spans="2:11">
      <c r="B294" s="209"/>
      <c r="C294" s="209"/>
      <c r="D294" s="209"/>
      <c r="E294" s="209"/>
      <c r="F294" s="209"/>
      <c r="G294" s="199"/>
      <c r="H294" s="199"/>
      <c r="I294" s="155"/>
      <c r="J294" s="155"/>
      <c r="K294" s="204"/>
    </row>
    <row r="295" spans="2:11">
      <c r="B295" s="209"/>
      <c r="C295" s="209"/>
      <c r="D295" s="209"/>
      <c r="E295" s="209"/>
      <c r="F295" s="199"/>
      <c r="G295" s="199"/>
      <c r="H295" s="203" t="s">
        <v>344</v>
      </c>
      <c r="I295" s="200"/>
      <c r="J295" s="210"/>
      <c r="K295" s="204"/>
    </row>
    <row r="296" spans="2:11">
      <c r="B296" s="209"/>
      <c r="C296" s="209"/>
      <c r="D296" s="209"/>
      <c r="E296" s="209"/>
      <c r="F296" s="209"/>
      <c r="G296" s="220" t="s">
        <v>508</v>
      </c>
      <c r="H296" s="199" t="s">
        <v>227</v>
      </c>
      <c r="I296" s="182">
        <f>SUM(I291:I293)</f>
        <v>10000000</v>
      </c>
      <c r="J296" s="219"/>
      <c r="K296" s="182">
        <f>SUM(K291:K293)</f>
        <v>10000000</v>
      </c>
    </row>
    <row r="297" spans="2:11">
      <c r="B297" s="209"/>
      <c r="C297" s="209"/>
      <c r="D297" s="209"/>
      <c r="E297" s="209"/>
      <c r="F297" s="209"/>
      <c r="G297" s="209"/>
      <c r="H297" s="161" t="s">
        <v>345</v>
      </c>
      <c r="I297" s="182">
        <f>SUM(I296)</f>
        <v>10000000</v>
      </c>
      <c r="J297" s="219"/>
      <c r="K297" s="182">
        <f>SUM(K296)</f>
        <v>10000000</v>
      </c>
    </row>
    <row r="298" spans="2:11" ht="25.5">
      <c r="B298" s="209"/>
      <c r="C298" s="209"/>
      <c r="D298" s="209"/>
      <c r="E298" s="209"/>
      <c r="F298" s="199"/>
      <c r="G298" s="199"/>
      <c r="H298" s="203" t="s">
        <v>346</v>
      </c>
      <c r="I298" s="102"/>
      <c r="J298" s="102"/>
      <c r="K298" s="204"/>
    </row>
    <row r="299" spans="2:11">
      <c r="B299" s="209"/>
      <c r="C299" s="209"/>
      <c r="D299" s="209"/>
      <c r="E299" s="209"/>
      <c r="F299" s="209"/>
      <c r="G299" s="220" t="s">
        <v>508</v>
      </c>
      <c r="H299" s="199" t="s">
        <v>227</v>
      </c>
      <c r="I299" s="182">
        <f>SUM(I296)</f>
        <v>10000000</v>
      </c>
      <c r="J299" s="219"/>
      <c r="K299" s="182">
        <f>SUM(I299:J299)</f>
        <v>10000000</v>
      </c>
    </row>
    <row r="300" spans="2:11">
      <c r="B300" s="209"/>
      <c r="C300" s="209"/>
      <c r="D300" s="209"/>
      <c r="E300" s="209"/>
      <c r="F300" s="209"/>
      <c r="G300" s="209"/>
      <c r="H300" s="161" t="s">
        <v>347</v>
      </c>
      <c r="I300" s="182">
        <f>SUM(I297)</f>
        <v>10000000</v>
      </c>
      <c r="J300" s="219"/>
      <c r="K300" s="182">
        <f>SUM(I300:J300)</f>
        <v>10000000</v>
      </c>
    </row>
    <row r="301" spans="2:11">
      <c r="B301" s="209"/>
      <c r="C301" s="209"/>
      <c r="D301" s="209"/>
      <c r="E301" s="209"/>
      <c r="F301" s="209"/>
      <c r="G301" s="199"/>
      <c r="H301" s="203" t="s">
        <v>348</v>
      </c>
      <c r="I301" s="250"/>
      <c r="J301" s="102"/>
      <c r="K301" s="204"/>
    </row>
    <row r="302" spans="2:11">
      <c r="B302" s="209"/>
      <c r="C302" s="209"/>
      <c r="D302" s="209"/>
      <c r="E302" s="209"/>
      <c r="F302" s="209"/>
      <c r="G302" s="220" t="s">
        <v>508</v>
      </c>
      <c r="H302" s="199" t="s">
        <v>227</v>
      </c>
      <c r="I302" s="182">
        <f>SUM(I299)</f>
        <v>10000000</v>
      </c>
      <c r="J302" s="155"/>
      <c r="K302" s="182">
        <f>SUM(K299)</f>
        <v>10000000</v>
      </c>
    </row>
    <row r="303" spans="2:11">
      <c r="B303" s="209"/>
      <c r="C303" s="209"/>
      <c r="D303" s="209"/>
      <c r="E303" s="209"/>
      <c r="F303" s="209"/>
      <c r="G303" s="209"/>
      <c r="H303" s="161" t="s">
        <v>349</v>
      </c>
      <c r="I303" s="182">
        <f>SUM(I300)</f>
        <v>10000000</v>
      </c>
      <c r="J303" s="155"/>
      <c r="K303" s="182">
        <f>SUM(K300)</f>
        <v>10000000</v>
      </c>
    </row>
    <row r="304" spans="2:11">
      <c r="B304" s="209"/>
      <c r="C304" s="209"/>
      <c r="D304" s="209">
        <v>401</v>
      </c>
      <c r="E304" s="209"/>
      <c r="F304" s="251"/>
      <c r="G304" s="254"/>
      <c r="H304" s="255" t="s">
        <v>350</v>
      </c>
      <c r="I304" s="256"/>
      <c r="J304" s="257"/>
      <c r="K304" s="204"/>
    </row>
    <row r="305" spans="2:11">
      <c r="B305" s="209"/>
      <c r="C305" s="209"/>
      <c r="D305" s="332" t="s">
        <v>352</v>
      </c>
      <c r="E305" s="209">
        <v>550</v>
      </c>
      <c r="F305" s="209"/>
      <c r="G305" s="209"/>
      <c r="H305" s="206" t="s">
        <v>351</v>
      </c>
      <c r="I305" s="243"/>
      <c r="J305" s="243"/>
      <c r="K305" s="204"/>
    </row>
    <row r="306" spans="2:11">
      <c r="B306" s="209"/>
      <c r="C306" s="209"/>
      <c r="D306" s="209"/>
      <c r="E306" s="209"/>
      <c r="F306" s="209"/>
      <c r="G306" s="209"/>
      <c r="H306" s="203" t="s">
        <v>353</v>
      </c>
      <c r="I306" s="155"/>
      <c r="J306" s="155"/>
      <c r="K306" s="204"/>
    </row>
    <row r="307" spans="2:11" ht="25.5">
      <c r="B307" s="209"/>
      <c r="C307" s="252"/>
      <c r="D307" s="209"/>
      <c r="E307" s="209"/>
      <c r="F307" s="209"/>
      <c r="G307" s="209"/>
      <c r="H307" s="247" t="s">
        <v>354</v>
      </c>
      <c r="I307" s="243"/>
      <c r="J307" s="243"/>
      <c r="K307" s="204"/>
    </row>
    <row r="308" spans="2:11">
      <c r="B308" s="251"/>
      <c r="C308" s="209"/>
      <c r="D308" s="253"/>
      <c r="E308" s="251"/>
      <c r="F308" s="201">
        <v>85</v>
      </c>
      <c r="G308" s="172">
        <v>423</v>
      </c>
      <c r="H308" s="160" t="s">
        <v>135</v>
      </c>
      <c r="I308" s="204">
        <v>1000000</v>
      </c>
      <c r="J308" s="155"/>
      <c r="K308" s="204">
        <f>SUM(I308:J308)</f>
        <v>1000000</v>
      </c>
    </row>
    <row r="309" spans="2:11">
      <c r="B309" s="209"/>
      <c r="C309" s="209"/>
      <c r="D309" s="175"/>
      <c r="E309" s="171"/>
      <c r="F309" s="201">
        <v>86</v>
      </c>
      <c r="G309" s="172">
        <v>424</v>
      </c>
      <c r="H309" s="207" t="s">
        <v>136</v>
      </c>
      <c r="I309" s="204">
        <v>500000</v>
      </c>
      <c r="J309" s="155"/>
      <c r="K309" s="204">
        <f>SUM(I309:J309)</f>
        <v>500000</v>
      </c>
    </row>
    <row r="310" spans="2:11">
      <c r="B310" s="209"/>
      <c r="C310" s="240"/>
      <c r="D310" s="161"/>
      <c r="E310" s="209"/>
      <c r="F310" s="201"/>
      <c r="G310" s="199"/>
      <c r="H310" s="203" t="s">
        <v>355</v>
      </c>
      <c r="I310" s="258"/>
      <c r="J310" s="242"/>
      <c r="K310" s="204"/>
    </row>
    <row r="311" spans="2:11">
      <c r="B311" s="240"/>
      <c r="C311" s="209"/>
      <c r="D311" s="240"/>
      <c r="E311" s="156"/>
      <c r="F311" s="209"/>
      <c r="G311" s="220" t="s">
        <v>508</v>
      </c>
      <c r="H311" s="199" t="s">
        <v>227</v>
      </c>
      <c r="I311" s="182">
        <f>SUM(I308:I309)</f>
        <v>1500000</v>
      </c>
      <c r="J311" s="219"/>
      <c r="K311" s="182">
        <f>SUM(K308:K309)</f>
        <v>1500000</v>
      </c>
    </row>
    <row r="312" spans="2:11">
      <c r="B312" s="209"/>
      <c r="C312" s="209"/>
      <c r="D312" s="209"/>
      <c r="E312" s="209"/>
      <c r="F312" s="209"/>
      <c r="G312" s="199"/>
      <c r="H312" s="161" t="s">
        <v>356</v>
      </c>
      <c r="I312" s="173">
        <f>SUM(I311)</f>
        <v>1500000</v>
      </c>
      <c r="J312" s="221"/>
      <c r="K312" s="182">
        <f>SUM(K311)</f>
        <v>1500000</v>
      </c>
    </row>
    <row r="313" spans="2:11" ht="25.5">
      <c r="B313" s="209"/>
      <c r="C313" s="209"/>
      <c r="D313" s="171"/>
      <c r="E313" s="209"/>
      <c r="F313" s="199"/>
      <c r="G313" s="199"/>
      <c r="H313" s="203" t="s">
        <v>357</v>
      </c>
      <c r="I313" s="258"/>
      <c r="J313" s="155"/>
      <c r="K313" s="204"/>
    </row>
    <row r="314" spans="2:11">
      <c r="B314" s="209"/>
      <c r="C314" s="209"/>
      <c r="D314" s="209"/>
      <c r="E314" s="209"/>
      <c r="F314" s="209"/>
      <c r="G314" s="220" t="s">
        <v>508</v>
      </c>
      <c r="H314" s="199" t="s">
        <v>227</v>
      </c>
      <c r="I314" s="182">
        <f>SUM(I311)</f>
        <v>1500000</v>
      </c>
      <c r="J314" s="219"/>
      <c r="K314" s="182">
        <f>SUM(K311)</f>
        <v>1500000</v>
      </c>
    </row>
    <row r="315" spans="2:11">
      <c r="B315" s="209"/>
      <c r="C315" s="209"/>
      <c r="D315" s="209"/>
      <c r="E315" s="209"/>
      <c r="F315" s="209"/>
      <c r="G315" s="209"/>
      <c r="H315" s="161" t="s">
        <v>358</v>
      </c>
      <c r="I315" s="182">
        <f>SUM(I312)</f>
        <v>1500000</v>
      </c>
      <c r="J315" s="219"/>
      <c r="K315" s="182">
        <f>SUM(K312)</f>
        <v>1500000</v>
      </c>
    </row>
    <row r="316" spans="2:11">
      <c r="B316" s="209"/>
      <c r="C316" s="209"/>
      <c r="D316" s="209"/>
      <c r="E316" s="209"/>
      <c r="F316" s="209"/>
      <c r="G316" s="199"/>
      <c r="H316" s="203" t="s">
        <v>359</v>
      </c>
      <c r="I316" s="221"/>
      <c r="J316" s="221"/>
      <c r="K316" s="182"/>
    </row>
    <row r="317" spans="2:11">
      <c r="B317" s="209"/>
      <c r="C317" s="209"/>
      <c r="D317" s="209"/>
      <c r="E317" s="209"/>
      <c r="F317" s="209"/>
      <c r="G317" s="220" t="s">
        <v>508</v>
      </c>
      <c r="H317" s="199" t="s">
        <v>227</v>
      </c>
      <c r="I317" s="182">
        <f>SUM(I314)</f>
        <v>1500000</v>
      </c>
      <c r="J317" s="219"/>
      <c r="K317" s="182">
        <f>SUM(K314)</f>
        <v>1500000</v>
      </c>
    </row>
    <row r="318" spans="2:11">
      <c r="B318" s="209"/>
      <c r="C318" s="209"/>
      <c r="D318" s="209"/>
      <c r="E318" s="209"/>
      <c r="F318" s="209"/>
      <c r="G318" s="209"/>
      <c r="H318" s="161" t="s">
        <v>360</v>
      </c>
      <c r="I318" s="182">
        <f>SUM(I315)</f>
        <v>1500000</v>
      </c>
      <c r="J318" s="219"/>
      <c r="K318" s="182">
        <f>SUM(K315)</f>
        <v>1500000</v>
      </c>
    </row>
    <row r="319" spans="2:11">
      <c r="B319" s="209"/>
      <c r="C319" s="209"/>
      <c r="D319" s="209">
        <v>2002</v>
      </c>
      <c r="E319" s="209"/>
      <c r="F319" s="209"/>
      <c r="G319" s="251"/>
      <c r="H319" s="253" t="s">
        <v>367</v>
      </c>
      <c r="I319" s="256"/>
      <c r="J319" s="259"/>
      <c r="K319" s="204"/>
    </row>
    <row r="320" spans="2:11">
      <c r="B320" s="209"/>
      <c r="C320" s="209"/>
      <c r="D320" s="332" t="s">
        <v>369</v>
      </c>
      <c r="E320" s="209">
        <v>912</v>
      </c>
      <c r="F320" s="251"/>
      <c r="G320" s="209"/>
      <c r="H320" s="203" t="s">
        <v>368</v>
      </c>
      <c r="I320" s="155"/>
      <c r="J320" s="155"/>
      <c r="K320" s="204"/>
    </row>
    <row r="321" spans="2:11">
      <c r="B321" s="209"/>
      <c r="C321" s="209"/>
      <c r="D321" s="332"/>
      <c r="E321" s="209"/>
      <c r="F321" s="209"/>
      <c r="G321" s="209"/>
      <c r="H321" s="203" t="s">
        <v>370</v>
      </c>
      <c r="I321" s="155"/>
      <c r="J321" s="155"/>
      <c r="K321" s="204"/>
    </row>
    <row r="322" spans="2:11">
      <c r="B322" s="209"/>
      <c r="C322" s="209"/>
      <c r="D322" s="209"/>
      <c r="E322" s="209"/>
      <c r="F322" s="209"/>
      <c r="G322" s="209"/>
      <c r="H322" s="157" t="s">
        <v>200</v>
      </c>
      <c r="I322" s="155"/>
      <c r="J322" s="155"/>
      <c r="K322" s="204"/>
    </row>
    <row r="323" spans="2:11">
      <c r="B323" s="209"/>
      <c r="C323" s="252"/>
      <c r="D323" s="209"/>
      <c r="E323" s="209"/>
      <c r="F323" s="209">
        <v>87</v>
      </c>
      <c r="G323" s="208">
        <v>463</v>
      </c>
      <c r="H323" s="160" t="s">
        <v>220</v>
      </c>
      <c r="I323" s="204">
        <v>1700000</v>
      </c>
      <c r="J323" s="155"/>
      <c r="K323" s="204">
        <f t="shared" ref="K323:K330" si="4">SUM(I323:J323)</f>
        <v>1700000</v>
      </c>
    </row>
    <row r="324" spans="2:11">
      <c r="B324" s="253"/>
      <c r="C324" s="209"/>
      <c r="D324" s="252"/>
      <c r="E324" s="251"/>
      <c r="F324" s="201">
        <v>88</v>
      </c>
      <c r="G324" s="208">
        <v>463</v>
      </c>
      <c r="H324" s="160" t="s">
        <v>133</v>
      </c>
      <c r="I324" s="204">
        <v>7350000</v>
      </c>
      <c r="J324" s="155"/>
      <c r="K324" s="204">
        <f t="shared" si="4"/>
        <v>7350000</v>
      </c>
    </row>
    <row r="325" spans="2:11">
      <c r="B325" s="209"/>
      <c r="C325" s="209"/>
      <c r="D325" s="206"/>
      <c r="E325" s="209"/>
      <c r="F325" s="201">
        <v>89</v>
      </c>
      <c r="G325" s="208">
        <v>463</v>
      </c>
      <c r="H325" s="160" t="s">
        <v>134</v>
      </c>
      <c r="I325" s="204">
        <v>22350000</v>
      </c>
      <c r="J325" s="155"/>
      <c r="K325" s="204">
        <f t="shared" si="4"/>
        <v>22350000</v>
      </c>
    </row>
    <row r="326" spans="2:11">
      <c r="B326" s="209"/>
      <c r="C326" s="209"/>
      <c r="D326" s="161"/>
      <c r="E326" s="209"/>
      <c r="F326" s="201">
        <v>90</v>
      </c>
      <c r="G326" s="208">
        <v>463</v>
      </c>
      <c r="H326" s="160" t="s">
        <v>135</v>
      </c>
      <c r="I326" s="204">
        <v>1150000</v>
      </c>
      <c r="J326" s="155"/>
      <c r="K326" s="204">
        <f t="shared" si="4"/>
        <v>1150000</v>
      </c>
    </row>
    <row r="327" spans="2:11">
      <c r="B327" s="209"/>
      <c r="C327" s="209"/>
      <c r="D327" s="209"/>
      <c r="E327" s="156"/>
      <c r="F327" s="201">
        <v>91</v>
      </c>
      <c r="G327" s="208">
        <v>463</v>
      </c>
      <c r="H327" s="160" t="s">
        <v>136</v>
      </c>
      <c r="I327" s="204"/>
      <c r="J327" s="155"/>
      <c r="K327" s="204">
        <f t="shared" si="4"/>
        <v>0</v>
      </c>
    </row>
    <row r="328" spans="2:11">
      <c r="B328" s="209"/>
      <c r="C328" s="209"/>
      <c r="D328" s="209"/>
      <c r="E328" s="209"/>
      <c r="F328" s="201">
        <v>92</v>
      </c>
      <c r="G328" s="208">
        <v>463</v>
      </c>
      <c r="H328" s="160" t="s">
        <v>246</v>
      </c>
      <c r="I328" s="204">
        <v>3200000</v>
      </c>
      <c r="J328" s="155"/>
      <c r="K328" s="204">
        <f t="shared" si="4"/>
        <v>3200000</v>
      </c>
    </row>
    <row r="329" spans="2:11">
      <c r="B329" s="209"/>
      <c r="C329" s="209"/>
      <c r="D329" s="209"/>
      <c r="E329" s="209"/>
      <c r="F329" s="201">
        <v>93</v>
      </c>
      <c r="G329" s="208">
        <v>463</v>
      </c>
      <c r="H329" s="160" t="s">
        <v>138</v>
      </c>
      <c r="I329" s="204">
        <v>2150000</v>
      </c>
      <c r="J329" s="155"/>
      <c r="K329" s="204">
        <f t="shared" si="4"/>
        <v>2150000</v>
      </c>
    </row>
    <row r="330" spans="2:11">
      <c r="B330" s="209"/>
      <c r="C330" s="209"/>
      <c r="D330" s="209"/>
      <c r="E330" s="209"/>
      <c r="F330" s="201">
        <v>94</v>
      </c>
      <c r="G330" s="208">
        <v>463</v>
      </c>
      <c r="H330" s="160" t="s">
        <v>371</v>
      </c>
      <c r="I330" s="204">
        <v>1550000</v>
      </c>
      <c r="J330" s="155"/>
      <c r="K330" s="204">
        <f t="shared" si="4"/>
        <v>1550000</v>
      </c>
    </row>
    <row r="331" spans="2:11">
      <c r="B331" s="209"/>
      <c r="C331" s="209"/>
      <c r="D331" s="209"/>
      <c r="E331" s="209"/>
      <c r="F331" s="201"/>
      <c r="G331" s="199"/>
      <c r="H331" s="203" t="s">
        <v>372</v>
      </c>
      <c r="I331" s="102"/>
      <c r="J331" s="210"/>
      <c r="K331" s="204"/>
    </row>
    <row r="332" spans="2:11">
      <c r="B332" s="209"/>
      <c r="C332" s="209"/>
      <c r="D332" s="209"/>
      <c r="E332" s="209"/>
      <c r="F332" s="199"/>
      <c r="G332" s="220" t="s">
        <v>508</v>
      </c>
      <c r="H332" s="199" t="s">
        <v>227</v>
      </c>
      <c r="I332" s="250">
        <f>SUM(I323:I330)</f>
        <v>39450000</v>
      </c>
      <c r="J332" s="102"/>
      <c r="K332" s="204">
        <f>SUM(K323:K330)</f>
        <v>39450000</v>
      </c>
    </row>
    <row r="333" spans="2:11">
      <c r="B333" s="209"/>
      <c r="C333" s="209"/>
      <c r="D333" s="209"/>
      <c r="E333" s="209"/>
      <c r="F333" s="246"/>
      <c r="G333" s="199"/>
      <c r="H333" s="161" t="s">
        <v>373</v>
      </c>
      <c r="I333" s="102"/>
      <c r="J333" s="102"/>
      <c r="K333" s="204"/>
    </row>
    <row r="334" spans="2:11" ht="25.5">
      <c r="B334" s="209"/>
      <c r="C334" s="209"/>
      <c r="D334" s="209"/>
      <c r="E334" s="209"/>
      <c r="F334" s="199"/>
      <c r="G334" s="199"/>
      <c r="H334" s="203" t="s">
        <v>374</v>
      </c>
      <c r="I334" s="155"/>
      <c r="J334" s="155"/>
      <c r="K334" s="204"/>
    </row>
    <row r="335" spans="2:11">
      <c r="B335" s="209"/>
      <c r="C335" s="209"/>
      <c r="D335" s="209"/>
      <c r="E335" s="209"/>
      <c r="F335" s="209"/>
      <c r="G335" s="268" t="s">
        <v>508</v>
      </c>
      <c r="H335" s="199" t="s">
        <v>227</v>
      </c>
      <c r="I335" s="182">
        <f>SUM(I332)</f>
        <v>39450000</v>
      </c>
      <c r="J335" s="219"/>
      <c r="K335" s="182">
        <f>SUM(K332)</f>
        <v>39450000</v>
      </c>
    </row>
    <row r="336" spans="2:11">
      <c r="B336" s="209"/>
      <c r="C336" s="240"/>
      <c r="D336" s="209"/>
      <c r="E336" s="209"/>
      <c r="F336" s="209"/>
      <c r="G336" s="199"/>
      <c r="H336" s="161" t="s">
        <v>375</v>
      </c>
      <c r="I336" s="173">
        <f>SUM(I335)</f>
        <v>39450000</v>
      </c>
      <c r="J336" s="221"/>
      <c r="K336" s="182">
        <f>SUM(K335)</f>
        <v>39450000</v>
      </c>
    </row>
    <row r="337" spans="2:11">
      <c r="B337" s="240"/>
      <c r="C337" s="209"/>
      <c r="D337" s="240"/>
      <c r="E337" s="240"/>
      <c r="F337" s="199"/>
      <c r="G337" s="199"/>
      <c r="H337" s="161" t="s">
        <v>376</v>
      </c>
      <c r="I337" s="173"/>
      <c r="J337" s="221"/>
      <c r="K337" s="182"/>
    </row>
    <row r="338" spans="2:11">
      <c r="B338" s="209"/>
      <c r="C338" s="209"/>
      <c r="D338" s="209"/>
      <c r="E338" s="209"/>
      <c r="F338" s="209"/>
      <c r="G338" s="268" t="s">
        <v>508</v>
      </c>
      <c r="H338" s="199" t="s">
        <v>227</v>
      </c>
      <c r="I338" s="182">
        <f>SUM(I335)</f>
        <v>39450000</v>
      </c>
      <c r="J338" s="219"/>
      <c r="K338" s="182">
        <f>SUM(K335)</f>
        <v>39450000</v>
      </c>
    </row>
    <row r="339" spans="2:11">
      <c r="B339" s="209"/>
      <c r="C339" s="209"/>
      <c r="D339" s="209"/>
      <c r="E339" s="209"/>
      <c r="F339" s="209"/>
      <c r="G339" s="199"/>
      <c r="H339" s="161" t="s">
        <v>377</v>
      </c>
      <c r="I339" s="173">
        <f>SUM(I336)</f>
        <v>39450000</v>
      </c>
      <c r="J339" s="221"/>
      <c r="K339" s="182">
        <f>SUM(K336)</f>
        <v>39450000</v>
      </c>
    </row>
    <row r="340" spans="2:11">
      <c r="B340" s="209"/>
      <c r="C340" s="209"/>
      <c r="D340" s="209">
        <v>901</v>
      </c>
      <c r="E340" s="209"/>
      <c r="F340" s="199"/>
      <c r="G340" s="209"/>
      <c r="H340" s="206" t="s">
        <v>378</v>
      </c>
      <c r="I340" s="243"/>
      <c r="J340" s="243"/>
      <c r="K340" s="204"/>
    </row>
    <row r="341" spans="2:11">
      <c r="B341" s="209"/>
      <c r="C341" s="209"/>
      <c r="D341" s="332" t="s">
        <v>658</v>
      </c>
      <c r="E341" s="209">
        <v>90</v>
      </c>
      <c r="F341" s="209"/>
      <c r="G341" s="209"/>
      <c r="H341" s="203" t="s">
        <v>571</v>
      </c>
      <c r="I341" s="155"/>
      <c r="J341" s="155"/>
      <c r="K341" s="204"/>
    </row>
    <row r="342" spans="2:11" ht="25.5">
      <c r="B342" s="209"/>
      <c r="C342" s="209"/>
      <c r="F342" s="209"/>
      <c r="G342" s="209"/>
      <c r="H342" s="306" t="s">
        <v>170</v>
      </c>
      <c r="I342" s="243"/>
      <c r="J342" s="243"/>
      <c r="K342" s="204"/>
    </row>
    <row r="343" spans="2:11">
      <c r="B343" s="209"/>
      <c r="C343" s="209"/>
      <c r="D343" s="209"/>
      <c r="E343" s="209"/>
      <c r="F343" s="209">
        <v>95</v>
      </c>
      <c r="G343" s="208">
        <v>463</v>
      </c>
      <c r="H343" s="160" t="s">
        <v>379</v>
      </c>
      <c r="I343" s="204">
        <v>1450000</v>
      </c>
      <c r="J343" s="155"/>
      <c r="K343" s="204">
        <f>SUM(I343:J343)</f>
        <v>1450000</v>
      </c>
    </row>
    <row r="344" spans="2:11">
      <c r="B344" s="209"/>
      <c r="C344" s="209"/>
      <c r="D344" s="209"/>
      <c r="E344" s="209"/>
      <c r="F344" s="387">
        <v>96</v>
      </c>
      <c r="G344" s="208">
        <v>463</v>
      </c>
      <c r="H344" s="160" t="s">
        <v>559</v>
      </c>
      <c r="I344" s="204">
        <v>2050000</v>
      </c>
      <c r="J344" s="155"/>
      <c r="K344" s="204">
        <f>SUM(I344:J344)</f>
        <v>2050000</v>
      </c>
    </row>
    <row r="345" spans="2:11">
      <c r="B345" s="183"/>
      <c r="C345" s="209"/>
      <c r="D345" s="175"/>
      <c r="E345" s="171"/>
      <c r="F345" s="387">
        <v>97</v>
      </c>
      <c r="G345" s="208">
        <v>463</v>
      </c>
      <c r="H345" s="199" t="s">
        <v>380</v>
      </c>
      <c r="I345" s="204">
        <v>6500000</v>
      </c>
      <c r="J345" s="155"/>
      <c r="K345" s="204">
        <f>SUM(I345:J345)</f>
        <v>6500000</v>
      </c>
    </row>
    <row r="346" spans="2:11" ht="25.5">
      <c r="B346" s="209"/>
      <c r="C346" s="209"/>
      <c r="D346" s="260"/>
      <c r="E346" s="209"/>
      <c r="F346" s="201"/>
      <c r="G346" s="199"/>
      <c r="H346" s="203" t="s">
        <v>381</v>
      </c>
      <c r="I346" s="200"/>
      <c r="J346" s="210"/>
      <c r="K346" s="204"/>
    </row>
    <row r="347" spans="2:11">
      <c r="B347" s="209"/>
      <c r="C347" s="209"/>
      <c r="D347" s="171"/>
      <c r="E347" s="350" t="s">
        <v>672</v>
      </c>
      <c r="F347" s="199"/>
      <c r="G347" s="220" t="s">
        <v>508</v>
      </c>
      <c r="H347" s="199" t="s">
        <v>227</v>
      </c>
      <c r="I347" s="182">
        <f>SUM(I343:I345)</f>
        <v>10000000</v>
      </c>
      <c r="J347" s="219"/>
      <c r="K347" s="182">
        <f>SUM(K343:K345)</f>
        <v>10000000</v>
      </c>
    </row>
    <row r="348" spans="2:11">
      <c r="B348" s="209"/>
      <c r="C348" s="209"/>
      <c r="D348" s="209"/>
      <c r="E348" s="269"/>
      <c r="F348" s="209"/>
      <c r="G348" s="209"/>
      <c r="H348" s="161" t="s">
        <v>382</v>
      </c>
      <c r="I348" s="182">
        <f>SUM(I347)</f>
        <v>10000000</v>
      </c>
      <c r="J348" s="219"/>
      <c r="K348" s="182">
        <f>SUM(K347)</f>
        <v>10000000</v>
      </c>
    </row>
    <row r="349" spans="2:11">
      <c r="B349" s="209"/>
      <c r="C349" s="209"/>
      <c r="D349" s="332" t="s">
        <v>383</v>
      </c>
      <c r="E349" s="269" t="s">
        <v>672</v>
      </c>
      <c r="F349" s="209"/>
      <c r="G349" s="199"/>
      <c r="H349" s="160" t="s">
        <v>384</v>
      </c>
      <c r="I349" s="155"/>
      <c r="J349" s="155"/>
      <c r="K349" s="204"/>
    </row>
    <row r="350" spans="2:11" ht="25.5">
      <c r="B350" s="209"/>
      <c r="C350" s="209"/>
      <c r="D350" s="209"/>
      <c r="E350" s="209"/>
      <c r="F350" s="209"/>
      <c r="G350" s="199"/>
      <c r="H350" s="306" t="s">
        <v>170</v>
      </c>
      <c r="I350" s="258"/>
      <c r="J350" s="155"/>
      <c r="K350" s="204"/>
    </row>
    <row r="351" spans="2:11">
      <c r="B351" s="209"/>
      <c r="C351" s="209"/>
      <c r="D351" s="209"/>
      <c r="E351" s="209"/>
      <c r="F351" s="201">
        <v>98</v>
      </c>
      <c r="G351" s="238">
        <v>481</v>
      </c>
      <c r="H351" s="160" t="s">
        <v>385</v>
      </c>
      <c r="I351" s="204">
        <v>1000000</v>
      </c>
      <c r="J351" s="155"/>
      <c r="K351" s="204">
        <f>SUM(I351:J351)</f>
        <v>1000000</v>
      </c>
    </row>
    <row r="352" spans="2:11" ht="25.5">
      <c r="B352" s="209"/>
      <c r="C352" s="209"/>
      <c r="D352" s="209"/>
      <c r="E352" s="209"/>
      <c r="F352" s="201"/>
      <c r="G352" s="199"/>
      <c r="H352" s="203" t="s">
        <v>386</v>
      </c>
      <c r="I352" s="261"/>
      <c r="J352" s="155"/>
      <c r="K352" s="204"/>
    </row>
    <row r="353" spans="2:11">
      <c r="B353" s="209"/>
      <c r="C353" s="209"/>
      <c r="D353" s="209"/>
      <c r="E353" s="209"/>
      <c r="F353" s="209"/>
      <c r="G353" s="208">
        <v>1</v>
      </c>
      <c r="H353" s="199" t="s">
        <v>227</v>
      </c>
      <c r="I353" s="182">
        <f>SUM(I351)</f>
        <v>1000000</v>
      </c>
      <c r="J353" s="155"/>
      <c r="K353" s="182">
        <f>SUM(K351)</f>
        <v>1000000</v>
      </c>
    </row>
    <row r="354" spans="2:11">
      <c r="B354" s="209"/>
      <c r="C354" s="209"/>
      <c r="D354" s="161"/>
      <c r="E354" s="209"/>
      <c r="F354" s="209"/>
      <c r="G354" s="199"/>
      <c r="H354" s="161" t="s">
        <v>387</v>
      </c>
      <c r="I354" s="182">
        <f>SUM(I353)</f>
        <v>1000000</v>
      </c>
      <c r="J354" s="155"/>
      <c r="K354" s="182">
        <f>SUM(I354:J354)</f>
        <v>1000000</v>
      </c>
    </row>
    <row r="355" spans="2:11">
      <c r="B355" s="209"/>
      <c r="C355" s="209"/>
      <c r="D355" s="332" t="s">
        <v>632</v>
      </c>
      <c r="E355" s="209"/>
      <c r="F355" s="209"/>
      <c r="G355" s="297"/>
      <c r="H355" s="161" t="s">
        <v>635</v>
      </c>
      <c r="I355" s="182"/>
      <c r="J355" s="155"/>
      <c r="K355" s="182"/>
    </row>
    <row r="356" spans="2:11" ht="25.5">
      <c r="B356" s="209"/>
      <c r="C356" s="209"/>
      <c r="D356" s="332"/>
      <c r="E356" s="269" t="s">
        <v>672</v>
      </c>
      <c r="F356" s="301"/>
      <c r="G356" s="297"/>
      <c r="H356" s="306" t="s">
        <v>170</v>
      </c>
      <c r="I356" s="182"/>
      <c r="J356" s="155"/>
      <c r="K356" s="182"/>
    </row>
    <row r="357" spans="2:11">
      <c r="B357" s="209"/>
      <c r="C357" s="209"/>
      <c r="D357" s="209"/>
      <c r="E357" s="209"/>
      <c r="F357" s="301">
        <v>99</v>
      </c>
      <c r="G357" s="297">
        <v>463</v>
      </c>
      <c r="H357" s="161" t="s">
        <v>145</v>
      </c>
      <c r="I357" s="347">
        <v>1950000</v>
      </c>
      <c r="J357" s="155"/>
      <c r="K357" s="347">
        <f>SUM(I357:J357)</f>
        <v>1950000</v>
      </c>
    </row>
    <row r="358" spans="2:11">
      <c r="B358" s="209"/>
      <c r="C358" s="209"/>
      <c r="D358" s="209"/>
      <c r="E358" s="209"/>
      <c r="F358" s="301"/>
      <c r="G358" s="297"/>
      <c r="H358" s="161" t="s">
        <v>626</v>
      </c>
      <c r="I358" s="182"/>
      <c r="J358" s="155"/>
      <c r="K358" s="182"/>
    </row>
    <row r="359" spans="2:11">
      <c r="B359" s="209"/>
      <c r="C359" s="301"/>
      <c r="D359" s="209"/>
      <c r="E359" s="209"/>
      <c r="F359" s="301"/>
      <c r="G359" s="297">
        <v>1</v>
      </c>
      <c r="H359" s="161" t="s">
        <v>227</v>
      </c>
      <c r="I359" s="182">
        <f>SUM(I357)</f>
        <v>1950000</v>
      </c>
      <c r="J359" s="155"/>
      <c r="K359" s="182">
        <f>SUM(K357)</f>
        <v>1950000</v>
      </c>
    </row>
    <row r="360" spans="2:11">
      <c r="B360" s="301"/>
      <c r="C360" s="301"/>
      <c r="D360" s="307"/>
      <c r="E360" s="301"/>
      <c r="F360" s="301"/>
      <c r="G360" s="297"/>
      <c r="H360" s="161" t="s">
        <v>633</v>
      </c>
      <c r="I360" s="182">
        <f>SUM(I359)</f>
        <v>1950000</v>
      </c>
      <c r="J360" s="155"/>
      <c r="K360" s="182">
        <f>SUM(K359)</f>
        <v>1950000</v>
      </c>
    </row>
    <row r="361" spans="2:11">
      <c r="B361" s="301"/>
      <c r="C361" s="301"/>
      <c r="D361" s="301"/>
      <c r="E361" s="301"/>
      <c r="F361" s="301"/>
      <c r="G361" s="199"/>
      <c r="H361" s="199"/>
      <c r="I361" s="261"/>
      <c r="J361" s="155"/>
      <c r="K361" s="204"/>
    </row>
    <row r="362" spans="2:11">
      <c r="B362" s="301"/>
      <c r="C362" s="301"/>
      <c r="D362" s="332" t="s">
        <v>388</v>
      </c>
      <c r="E362" s="269" t="s">
        <v>672</v>
      </c>
      <c r="F362" s="209"/>
      <c r="G362" s="199"/>
      <c r="H362" s="308" t="s">
        <v>634</v>
      </c>
      <c r="I362" s="155"/>
      <c r="J362" s="155"/>
      <c r="K362" s="204"/>
    </row>
    <row r="363" spans="2:11" ht="25.5">
      <c r="B363" s="301"/>
      <c r="C363" s="301"/>
      <c r="D363" s="301"/>
      <c r="E363" s="301"/>
      <c r="F363" s="209"/>
      <c r="G363" s="209"/>
      <c r="H363" s="157" t="s">
        <v>170</v>
      </c>
      <c r="I363" s="155"/>
      <c r="J363" s="155"/>
      <c r="K363" s="204"/>
    </row>
    <row r="364" spans="2:11">
      <c r="B364" s="301"/>
      <c r="C364" s="301"/>
      <c r="D364" s="301"/>
      <c r="E364" s="301"/>
      <c r="F364" s="209">
        <v>100</v>
      </c>
      <c r="G364" s="172">
        <v>481</v>
      </c>
      <c r="H364" s="160" t="s">
        <v>385</v>
      </c>
      <c r="I364" s="204">
        <v>6000000</v>
      </c>
      <c r="J364" s="155"/>
      <c r="K364" s="204">
        <f>SUM(I364:J364)</f>
        <v>6000000</v>
      </c>
    </row>
    <row r="365" spans="2:11">
      <c r="B365" s="301"/>
      <c r="C365" s="209"/>
      <c r="D365" s="301"/>
      <c r="E365" s="301"/>
      <c r="F365" s="201"/>
      <c r="G365" s="209"/>
      <c r="H365" s="203" t="s">
        <v>390</v>
      </c>
      <c r="I365" s="258"/>
      <c r="J365" s="242"/>
      <c r="K365" s="204"/>
    </row>
    <row r="366" spans="2:11">
      <c r="B366" s="209"/>
      <c r="C366" s="209"/>
      <c r="D366" s="209"/>
      <c r="E366" s="209"/>
      <c r="F366" s="209"/>
      <c r="G366" s="220" t="s">
        <v>508</v>
      </c>
      <c r="H366" s="199" t="s">
        <v>227</v>
      </c>
      <c r="I366" s="182">
        <f>SUM(I364)</f>
        <v>6000000</v>
      </c>
      <c r="J366" s="219"/>
      <c r="K366" s="182">
        <f>SUM(K364)</f>
        <v>6000000</v>
      </c>
    </row>
    <row r="367" spans="2:11">
      <c r="B367" s="209"/>
      <c r="C367" s="209"/>
      <c r="D367" s="161"/>
      <c r="E367" s="209"/>
      <c r="F367" s="209"/>
      <c r="G367" s="199"/>
      <c r="H367" s="161" t="s">
        <v>391</v>
      </c>
      <c r="I367" s="248"/>
      <c r="J367" s="102"/>
      <c r="K367" s="204"/>
    </row>
    <row r="368" spans="2:11" ht="25.5">
      <c r="B368" s="209"/>
      <c r="C368" s="209"/>
      <c r="D368" s="209"/>
      <c r="E368" s="262"/>
      <c r="F368" s="199"/>
      <c r="G368" s="199"/>
      <c r="H368" s="203" t="s">
        <v>392</v>
      </c>
      <c r="I368" s="261"/>
      <c r="J368" s="155"/>
      <c r="K368" s="204"/>
    </row>
    <row r="369" spans="2:11">
      <c r="B369" s="209"/>
      <c r="C369" s="209"/>
      <c r="D369" s="209"/>
      <c r="E369" s="209"/>
      <c r="F369" s="209"/>
      <c r="G369" s="268" t="s">
        <v>508</v>
      </c>
      <c r="H369" s="199" t="s">
        <v>227</v>
      </c>
      <c r="I369" s="182">
        <f>SUM(I366)</f>
        <v>6000000</v>
      </c>
      <c r="J369" s="219"/>
      <c r="K369" s="182">
        <f>SUM(K366)</f>
        <v>6000000</v>
      </c>
    </row>
    <row r="370" spans="2:11">
      <c r="B370" s="209"/>
      <c r="C370" s="209"/>
      <c r="D370" s="209"/>
      <c r="E370" s="209"/>
      <c r="F370" s="209"/>
      <c r="G370" s="199"/>
      <c r="H370" s="161" t="s">
        <v>393</v>
      </c>
      <c r="I370" s="173">
        <f>SUM(I369)</f>
        <v>6000000</v>
      </c>
      <c r="J370" s="221"/>
      <c r="K370" s="182">
        <f>SUM(K369)</f>
        <v>6000000</v>
      </c>
    </row>
    <row r="371" spans="2:11">
      <c r="B371" s="209"/>
      <c r="C371" s="209"/>
      <c r="D371" s="209"/>
      <c r="E371" s="209"/>
      <c r="F371" s="199"/>
      <c r="G371" s="199"/>
      <c r="H371" s="161" t="s">
        <v>394</v>
      </c>
      <c r="I371" s="173"/>
      <c r="J371" s="102"/>
      <c r="K371" s="173"/>
    </row>
    <row r="372" spans="2:11">
      <c r="B372" s="209"/>
      <c r="C372" s="209"/>
      <c r="D372" s="209"/>
      <c r="E372" s="209"/>
      <c r="F372" s="199"/>
      <c r="G372" s="209"/>
      <c r="H372" s="308" t="s">
        <v>171</v>
      </c>
      <c r="I372" s="155"/>
      <c r="J372" s="155"/>
      <c r="K372" s="204"/>
    </row>
    <row r="373" spans="2:11">
      <c r="B373" s="209"/>
      <c r="C373" s="209"/>
      <c r="D373" s="338" t="s">
        <v>395</v>
      </c>
      <c r="E373" s="209"/>
      <c r="F373" s="209"/>
      <c r="G373" s="209"/>
      <c r="H373" s="203" t="s">
        <v>396</v>
      </c>
      <c r="I373" s="155"/>
      <c r="J373" s="155"/>
      <c r="K373" s="204"/>
    </row>
    <row r="374" spans="2:11">
      <c r="B374" s="209"/>
      <c r="C374" s="209"/>
      <c r="D374" s="332"/>
      <c r="E374" s="269" t="s">
        <v>673</v>
      </c>
      <c r="F374" s="209">
        <v>101</v>
      </c>
      <c r="G374" s="172">
        <v>472</v>
      </c>
      <c r="H374" s="199" t="s">
        <v>397</v>
      </c>
      <c r="I374" s="242">
        <v>6000000</v>
      </c>
      <c r="J374" s="155"/>
      <c r="K374" s="204">
        <f>SUM(I374:J374)</f>
        <v>6000000</v>
      </c>
    </row>
    <row r="375" spans="2:11" ht="25.5">
      <c r="B375" s="209"/>
      <c r="C375" s="209"/>
      <c r="D375" s="209"/>
      <c r="E375" s="209"/>
      <c r="F375" s="172"/>
      <c r="G375" s="209"/>
      <c r="H375" s="203" t="s">
        <v>398</v>
      </c>
      <c r="I375" s="155"/>
      <c r="J375" s="155"/>
      <c r="K375" s="204"/>
    </row>
    <row r="376" spans="2:11">
      <c r="B376" s="209"/>
      <c r="C376" s="209"/>
      <c r="D376" s="209"/>
      <c r="E376" s="209"/>
      <c r="F376" s="209"/>
      <c r="G376" s="268" t="s">
        <v>508</v>
      </c>
      <c r="H376" s="203" t="s">
        <v>227</v>
      </c>
      <c r="I376" s="258">
        <f>SUM(I374)</f>
        <v>6000000</v>
      </c>
      <c r="J376" s="219"/>
      <c r="K376" s="182">
        <f>SUM(K374)</f>
        <v>6000000</v>
      </c>
    </row>
    <row r="377" spans="2:11">
      <c r="B377" s="209"/>
      <c r="C377" s="209"/>
      <c r="D377" s="203"/>
      <c r="E377" s="209"/>
      <c r="F377" s="209"/>
      <c r="G377" s="209"/>
      <c r="H377" s="203" t="s">
        <v>399</v>
      </c>
      <c r="I377" s="258">
        <f>SUM(I376)</f>
        <v>6000000</v>
      </c>
      <c r="J377" s="219"/>
      <c r="K377" s="182">
        <f>SUM(K376)</f>
        <v>6000000</v>
      </c>
    </row>
    <row r="378" spans="2:11">
      <c r="B378" s="209"/>
      <c r="C378" s="209"/>
      <c r="D378" s="209"/>
      <c r="E378" s="263"/>
      <c r="F378" s="209"/>
      <c r="G378" s="209"/>
      <c r="H378" s="203" t="s">
        <v>400</v>
      </c>
      <c r="I378" s="258">
        <f>SUM(I377)</f>
        <v>6000000</v>
      </c>
      <c r="J378" s="245"/>
      <c r="K378" s="182">
        <f>SUM(K377)</f>
        <v>6000000</v>
      </c>
    </row>
    <row r="379" spans="2:11">
      <c r="B379" s="209"/>
      <c r="C379" s="209"/>
      <c r="D379" s="209"/>
      <c r="E379" s="209"/>
      <c r="F379" s="209"/>
      <c r="G379" s="199"/>
      <c r="H379" s="203" t="s">
        <v>401</v>
      </c>
      <c r="I379" s="102"/>
      <c r="J379" s="102"/>
      <c r="K379" s="204"/>
    </row>
    <row r="380" spans="2:11">
      <c r="B380" s="209"/>
      <c r="C380" s="209"/>
      <c r="D380" s="209"/>
      <c r="E380" s="209"/>
      <c r="F380" s="209"/>
      <c r="G380" s="220" t="s">
        <v>508</v>
      </c>
      <c r="H380" s="199" t="s">
        <v>227</v>
      </c>
      <c r="I380" s="182">
        <f>SUM(I347,I353,I364,I376,I360)</f>
        <v>24950000</v>
      </c>
      <c r="J380" s="219"/>
      <c r="K380" s="182">
        <f>SUM(K347,K353,K364,K376,K360)</f>
        <v>24950000</v>
      </c>
    </row>
    <row r="381" spans="2:11">
      <c r="B381" s="209"/>
      <c r="C381" s="209"/>
      <c r="D381" s="209"/>
      <c r="E381" s="209"/>
      <c r="F381" s="209"/>
      <c r="G381" s="209"/>
      <c r="H381" s="161" t="s">
        <v>402</v>
      </c>
      <c r="I381" s="182">
        <f>SUM(I378,I370,I360,I354,I348)</f>
        <v>24950000</v>
      </c>
      <c r="J381" s="219"/>
      <c r="K381" s="182">
        <f>SUM(K378,K370,K360,K354,K348)</f>
        <v>24950000</v>
      </c>
    </row>
    <row r="382" spans="2:11" ht="25.5">
      <c r="B382" s="209"/>
      <c r="C382" s="209"/>
      <c r="D382" s="209">
        <v>1801</v>
      </c>
      <c r="E382" s="209"/>
      <c r="F382" s="209"/>
      <c r="G382" s="209"/>
      <c r="H382" s="161" t="s">
        <v>403</v>
      </c>
      <c r="I382" s="155"/>
      <c r="J382" s="155"/>
      <c r="K382" s="204"/>
    </row>
    <row r="383" spans="2:11" ht="25.5">
      <c r="B383" s="209"/>
      <c r="C383" s="209"/>
      <c r="D383" s="332" t="s">
        <v>404</v>
      </c>
      <c r="E383" s="209">
        <v>740</v>
      </c>
      <c r="F383" s="209"/>
      <c r="G383" s="209"/>
      <c r="H383" s="203" t="s">
        <v>405</v>
      </c>
      <c r="I383" s="155"/>
      <c r="J383" s="155"/>
      <c r="K383" s="204"/>
    </row>
    <row r="384" spans="2:11">
      <c r="B384" s="209"/>
      <c r="C384" s="209"/>
      <c r="D384" s="209"/>
      <c r="E384" s="209"/>
      <c r="F384" s="209"/>
      <c r="G384" s="209"/>
      <c r="H384" s="247" t="s">
        <v>406</v>
      </c>
      <c r="I384" s="155"/>
      <c r="J384" s="155"/>
      <c r="K384" s="204"/>
    </row>
    <row r="385" spans="2:11">
      <c r="B385" s="209"/>
      <c r="C385" s="209"/>
      <c r="D385" s="209"/>
      <c r="E385" s="209"/>
      <c r="F385" s="209">
        <v>102</v>
      </c>
      <c r="G385" s="201">
        <v>464</v>
      </c>
      <c r="H385" s="160" t="s">
        <v>329</v>
      </c>
      <c r="I385" s="204">
        <v>15000000</v>
      </c>
      <c r="J385" s="155"/>
      <c r="K385" s="204">
        <f>SUM(I385:J385)</f>
        <v>15000000</v>
      </c>
    </row>
    <row r="386" spans="2:11">
      <c r="B386" s="209"/>
      <c r="C386" s="183"/>
      <c r="D386" s="209"/>
      <c r="E386" s="209"/>
      <c r="F386" s="172"/>
      <c r="G386" s="201"/>
      <c r="H386" s="160" t="s">
        <v>541</v>
      </c>
      <c r="I386" s="204"/>
      <c r="J386" s="155"/>
      <c r="K386" s="204"/>
    </row>
    <row r="387" spans="2:11">
      <c r="B387" s="209"/>
      <c r="C387" s="209"/>
      <c r="D387" s="184"/>
      <c r="E387" s="209"/>
      <c r="F387" s="172"/>
      <c r="G387" s="209"/>
      <c r="H387" s="160" t="s">
        <v>542</v>
      </c>
      <c r="I387" s="155"/>
      <c r="J387" s="155"/>
      <c r="K387" s="204"/>
    </row>
    <row r="388" spans="2:11">
      <c r="B388" s="209"/>
      <c r="C388" s="209"/>
      <c r="D388" s="161"/>
      <c r="E388" s="209"/>
      <c r="F388" s="209"/>
      <c r="G388" s="228" t="s">
        <v>508</v>
      </c>
      <c r="H388" s="160" t="s">
        <v>543</v>
      </c>
      <c r="I388" s="219">
        <f>SUM(I385)</f>
        <v>15000000</v>
      </c>
      <c r="J388" s="219"/>
      <c r="K388" s="219">
        <f>SUM(K385)</f>
        <v>15000000</v>
      </c>
    </row>
    <row r="389" spans="2:11" ht="25.5">
      <c r="B389" s="209"/>
      <c r="C389" s="209"/>
      <c r="D389" s="206"/>
      <c r="E389" s="209"/>
      <c r="F389" s="209"/>
      <c r="G389" s="209"/>
      <c r="H389" s="160" t="s">
        <v>544</v>
      </c>
      <c r="I389" s="155"/>
      <c r="J389" s="155"/>
      <c r="K389" s="204"/>
    </row>
    <row r="390" spans="2:11">
      <c r="B390" s="209"/>
      <c r="C390" s="209"/>
      <c r="D390" s="209"/>
      <c r="E390" s="209"/>
      <c r="F390" s="209"/>
      <c r="G390" s="209"/>
      <c r="H390" s="160" t="s">
        <v>542</v>
      </c>
      <c r="I390" s="155"/>
      <c r="J390" s="155"/>
      <c r="K390" s="204"/>
    </row>
    <row r="391" spans="2:11">
      <c r="B391" s="209"/>
      <c r="C391" s="209"/>
      <c r="D391" s="209"/>
      <c r="E391" s="209"/>
      <c r="F391" s="209"/>
      <c r="G391" s="228" t="s">
        <v>508</v>
      </c>
      <c r="H391" s="160" t="s">
        <v>545</v>
      </c>
      <c r="I391" s="219">
        <f>SUM(I388)</f>
        <v>15000000</v>
      </c>
      <c r="J391" s="219"/>
      <c r="K391" s="182">
        <f>SUM(K388)</f>
        <v>15000000</v>
      </c>
    </row>
    <row r="392" spans="2:11">
      <c r="B392" s="209"/>
      <c r="C392" s="184">
        <v>4.01</v>
      </c>
      <c r="D392" s="209"/>
      <c r="E392" s="209"/>
      <c r="F392" s="209"/>
      <c r="G392" s="209"/>
      <c r="H392" s="160" t="s">
        <v>546</v>
      </c>
      <c r="I392" s="182">
        <f>SUM(I391)</f>
        <v>15000000</v>
      </c>
      <c r="J392" s="219"/>
      <c r="K392" s="182">
        <f>SUM(K391)</f>
        <v>15000000</v>
      </c>
    </row>
    <row r="393" spans="2:11" ht="25.5">
      <c r="B393" s="338"/>
      <c r="C393" s="184"/>
      <c r="D393" s="338"/>
      <c r="E393" s="338"/>
      <c r="F393" s="338"/>
      <c r="G393" s="338"/>
      <c r="H393" s="402" t="s">
        <v>548</v>
      </c>
      <c r="I393" s="182"/>
      <c r="J393" s="219"/>
      <c r="K393" s="182"/>
    </row>
    <row r="394" spans="2:11" ht="25.5">
      <c r="B394" s="400"/>
      <c r="C394" s="400"/>
      <c r="D394" s="401" t="s">
        <v>417</v>
      </c>
      <c r="E394" s="400">
        <v>810</v>
      </c>
      <c r="F394" s="400"/>
      <c r="G394" s="400"/>
      <c r="H394" s="402" t="s">
        <v>418</v>
      </c>
      <c r="I394" s="258"/>
      <c r="J394" s="182"/>
      <c r="K394" s="182"/>
    </row>
    <row r="395" spans="2:11">
      <c r="B395" s="183"/>
      <c r="C395" s="400"/>
      <c r="D395" s="244"/>
      <c r="E395" s="156"/>
      <c r="F395" s="400"/>
      <c r="G395" s="400"/>
      <c r="H395" s="247" t="s">
        <v>419</v>
      </c>
      <c r="I395" s="258"/>
      <c r="J395" s="182"/>
      <c r="K395" s="182"/>
    </row>
    <row r="396" spans="2:11">
      <c r="B396" s="183"/>
      <c r="C396" s="400"/>
      <c r="D396" s="244"/>
      <c r="E396" s="156"/>
      <c r="F396" s="172">
        <v>103</v>
      </c>
      <c r="G396" s="400">
        <v>481</v>
      </c>
      <c r="H396" s="160" t="s">
        <v>150</v>
      </c>
      <c r="I396" s="403">
        <v>5000000</v>
      </c>
      <c r="J396" s="403"/>
      <c r="K396" s="403">
        <f>SUM(I396:J396)</f>
        <v>5000000</v>
      </c>
    </row>
    <row r="397" spans="2:11" ht="25.5">
      <c r="B397" s="400"/>
      <c r="C397" s="400"/>
      <c r="D397" s="244"/>
      <c r="E397" s="156"/>
      <c r="F397" s="266"/>
      <c r="G397" s="172"/>
      <c r="H397" s="402" t="s">
        <v>420</v>
      </c>
      <c r="I397" s="403"/>
      <c r="J397" s="403"/>
      <c r="K397" s="403"/>
    </row>
    <row r="398" spans="2:11">
      <c r="B398" s="400"/>
      <c r="C398" s="400"/>
      <c r="D398" s="244"/>
      <c r="E398" s="156"/>
      <c r="F398" s="266"/>
      <c r="G398" s="172"/>
      <c r="H398" s="398" t="s">
        <v>227</v>
      </c>
      <c r="I398" s="182">
        <f>SUM(I396)</f>
        <v>5000000</v>
      </c>
      <c r="J398" s="182"/>
      <c r="K398" s="182">
        <f>SUM(K396)</f>
        <v>5000000</v>
      </c>
    </row>
    <row r="399" spans="2:11">
      <c r="B399" s="400"/>
      <c r="C399" s="400"/>
      <c r="D399" s="244"/>
      <c r="E399" s="156"/>
      <c r="F399" s="266"/>
      <c r="G399" s="268" t="s">
        <v>508</v>
      </c>
      <c r="H399" s="161" t="s">
        <v>421</v>
      </c>
      <c r="I399" s="258">
        <f>SUM(I398)</f>
        <v>5000000</v>
      </c>
      <c r="J399" s="258"/>
      <c r="K399" s="182">
        <f>SUM(K398)</f>
        <v>5000000</v>
      </c>
    </row>
    <row r="400" spans="2:11">
      <c r="B400" s="209"/>
      <c r="C400" s="209"/>
      <c r="D400" s="332" t="s">
        <v>260</v>
      </c>
      <c r="E400" s="209">
        <v>160</v>
      </c>
      <c r="F400" s="209"/>
      <c r="G400" s="201"/>
      <c r="H400" s="161" t="s">
        <v>261</v>
      </c>
      <c r="I400" s="264"/>
      <c r="J400" s="264"/>
      <c r="K400" s="204"/>
    </row>
    <row r="401" spans="2:11" ht="25.5">
      <c r="B401" s="209"/>
      <c r="C401" s="209"/>
      <c r="D401" s="209"/>
      <c r="E401" s="209"/>
      <c r="F401" s="201"/>
      <c r="G401" s="201"/>
      <c r="H401" s="157" t="s">
        <v>177</v>
      </c>
      <c r="I401" s="204"/>
      <c r="J401" s="205"/>
      <c r="K401" s="204"/>
    </row>
    <row r="402" spans="2:11">
      <c r="B402" s="209"/>
      <c r="C402" s="209"/>
      <c r="D402" s="209"/>
      <c r="E402" s="209"/>
      <c r="F402" s="382">
        <v>104</v>
      </c>
      <c r="G402" s="156">
        <v>421</v>
      </c>
      <c r="H402" s="160" t="s">
        <v>133</v>
      </c>
      <c r="I402" s="204">
        <v>1500000</v>
      </c>
      <c r="J402" s="205"/>
      <c r="K402" s="204">
        <f>SUM(I402:J402)</f>
        <v>1500000</v>
      </c>
    </row>
    <row r="403" spans="2:11">
      <c r="B403" s="209"/>
      <c r="C403" s="209"/>
      <c r="D403" s="209"/>
      <c r="E403" s="209"/>
      <c r="F403" s="382">
        <v>105</v>
      </c>
      <c r="G403" s="172">
        <v>423</v>
      </c>
      <c r="H403" s="160" t="s">
        <v>135</v>
      </c>
      <c r="I403" s="204">
        <v>500000</v>
      </c>
      <c r="J403" s="205"/>
      <c r="K403" s="204">
        <f t="shared" ref="K403:K443" si="5">SUM(I403:J403)</f>
        <v>500000</v>
      </c>
    </row>
    <row r="404" spans="2:11">
      <c r="B404" s="209"/>
      <c r="C404" s="201"/>
      <c r="D404" s="209">
        <v>4.01</v>
      </c>
      <c r="E404" s="209"/>
      <c r="F404" s="382">
        <v>106</v>
      </c>
      <c r="G404" s="172">
        <v>424</v>
      </c>
      <c r="H404" s="160" t="s">
        <v>136</v>
      </c>
      <c r="I404" s="204">
        <v>0</v>
      </c>
      <c r="J404" s="205"/>
      <c r="K404" s="204">
        <f t="shared" si="5"/>
        <v>0</v>
      </c>
    </row>
    <row r="405" spans="2:11">
      <c r="B405" s="201"/>
      <c r="C405" s="349"/>
      <c r="D405" s="175"/>
      <c r="E405" s="201"/>
      <c r="F405" s="382">
        <v>107</v>
      </c>
      <c r="G405" s="172">
        <v>425</v>
      </c>
      <c r="H405" s="160" t="s">
        <v>246</v>
      </c>
      <c r="I405" s="204">
        <v>6000000</v>
      </c>
      <c r="J405" s="205"/>
      <c r="K405" s="204">
        <f t="shared" si="5"/>
        <v>6000000</v>
      </c>
    </row>
    <row r="406" spans="2:11">
      <c r="B406" s="201"/>
      <c r="C406" s="201"/>
      <c r="D406" s="161"/>
      <c r="E406" s="207"/>
      <c r="F406" s="201"/>
      <c r="G406" s="172"/>
      <c r="H406" s="203" t="s">
        <v>262</v>
      </c>
      <c r="I406" s="204"/>
      <c r="J406" s="205"/>
      <c r="K406" s="204"/>
    </row>
    <row r="407" spans="2:11">
      <c r="B407" s="201"/>
      <c r="C407" s="201"/>
      <c r="D407" s="206"/>
      <c r="E407" s="156"/>
      <c r="F407" s="201"/>
      <c r="G407" s="172"/>
      <c r="H407" s="199" t="s">
        <v>227</v>
      </c>
      <c r="I407" s="182">
        <f>SUM(I402:I405)</f>
        <v>8000000</v>
      </c>
      <c r="J407" s="174"/>
      <c r="K407" s="182">
        <f>SUM(K402:K405)</f>
        <v>8000000</v>
      </c>
    </row>
    <row r="408" spans="2:11">
      <c r="B408" s="201"/>
      <c r="C408" s="201"/>
      <c r="D408" s="207"/>
      <c r="E408" s="201"/>
      <c r="F408" s="172"/>
      <c r="G408" s="268" t="s">
        <v>508</v>
      </c>
      <c r="H408" s="161" t="s">
        <v>263</v>
      </c>
      <c r="I408" s="258">
        <f>SUM(I407)</f>
        <v>8000000</v>
      </c>
      <c r="J408" s="242"/>
      <c r="K408" s="182">
        <f>SUM(K407)</f>
        <v>8000000</v>
      </c>
    </row>
    <row r="409" spans="2:11">
      <c r="B409" s="201"/>
      <c r="C409" s="201"/>
      <c r="D409" s="207"/>
      <c r="E409" s="201"/>
      <c r="F409" s="172"/>
      <c r="G409" s="268" t="s">
        <v>508</v>
      </c>
      <c r="H409" s="161" t="s">
        <v>264</v>
      </c>
      <c r="I409" s="258">
        <f>SUM(I408)</f>
        <v>8000000</v>
      </c>
      <c r="J409" s="242"/>
      <c r="K409" s="258">
        <f>SUM(K408)</f>
        <v>8000000</v>
      </c>
    </row>
    <row r="410" spans="2:11">
      <c r="B410" s="201"/>
      <c r="C410" s="201"/>
      <c r="D410" s="207">
        <v>2001</v>
      </c>
      <c r="E410" s="201"/>
      <c r="F410" s="201"/>
      <c r="G410" s="201"/>
      <c r="H410" s="203" t="s">
        <v>361</v>
      </c>
      <c r="I410" s="204"/>
      <c r="J410" s="205"/>
      <c r="K410" s="204"/>
    </row>
    <row r="411" spans="2:11">
      <c r="B411" s="201"/>
      <c r="C411" s="201"/>
      <c r="D411" s="331" t="s">
        <v>363</v>
      </c>
      <c r="E411" s="201">
        <v>911</v>
      </c>
      <c r="F411" s="201"/>
      <c r="G411" s="201"/>
      <c r="H411" s="203" t="s">
        <v>362</v>
      </c>
      <c r="I411" s="182"/>
      <c r="J411" s="182"/>
      <c r="K411" s="204"/>
    </row>
    <row r="412" spans="2:11">
      <c r="B412" s="201"/>
      <c r="C412" s="201"/>
      <c r="D412" s="207"/>
      <c r="E412" s="201"/>
      <c r="F412" s="201"/>
      <c r="G412" s="201"/>
      <c r="H412" s="203" t="s">
        <v>364</v>
      </c>
      <c r="I412" s="204"/>
      <c r="J412" s="205"/>
      <c r="K412" s="204"/>
    </row>
    <row r="413" spans="2:11">
      <c r="B413" s="201"/>
      <c r="C413" s="201"/>
      <c r="D413" s="207"/>
      <c r="E413" s="201"/>
      <c r="F413" s="201"/>
      <c r="G413" s="201"/>
      <c r="H413" s="157" t="s">
        <v>199</v>
      </c>
      <c r="I413" s="204"/>
      <c r="J413" s="205"/>
      <c r="K413" s="204"/>
    </row>
    <row r="414" spans="2:11">
      <c r="B414" s="201"/>
      <c r="C414" s="201"/>
      <c r="D414" s="207"/>
      <c r="E414" s="201"/>
      <c r="F414" s="201">
        <v>108</v>
      </c>
      <c r="G414" s="156">
        <v>411</v>
      </c>
      <c r="H414" s="160" t="s">
        <v>212</v>
      </c>
      <c r="I414" s="204">
        <v>22919000</v>
      </c>
      <c r="J414" s="205"/>
      <c r="K414" s="204">
        <f>SUM(I414:J414)</f>
        <v>22919000</v>
      </c>
    </row>
    <row r="415" spans="2:11">
      <c r="B415" s="201"/>
      <c r="C415" s="201"/>
      <c r="D415" s="207"/>
      <c r="E415" s="201"/>
      <c r="F415" s="378">
        <v>109</v>
      </c>
      <c r="G415" s="172">
        <v>412</v>
      </c>
      <c r="H415" s="199" t="s">
        <v>127</v>
      </c>
      <c r="I415" s="204">
        <v>4122000</v>
      </c>
      <c r="J415" s="205"/>
      <c r="K415" s="204">
        <f>SUM(I415:J415)</f>
        <v>4122000</v>
      </c>
    </row>
    <row r="416" spans="2:11">
      <c r="B416" s="201"/>
      <c r="C416" s="202"/>
      <c r="D416" s="207"/>
      <c r="E416" s="201"/>
      <c r="F416" s="201">
        <v>110</v>
      </c>
      <c r="G416" s="172">
        <v>413</v>
      </c>
      <c r="H416" s="160" t="s">
        <v>215</v>
      </c>
      <c r="I416" s="204"/>
      <c r="J416" s="205"/>
      <c r="K416" s="204">
        <f t="shared" si="5"/>
        <v>0</v>
      </c>
    </row>
    <row r="417" spans="2:13">
      <c r="B417" s="202"/>
      <c r="C417" s="201"/>
      <c r="D417" s="207"/>
      <c r="E417" s="201"/>
      <c r="F417" s="201">
        <v>111</v>
      </c>
      <c r="G417" s="172">
        <v>414</v>
      </c>
      <c r="H417" s="160" t="s">
        <v>129</v>
      </c>
      <c r="I417" s="204"/>
      <c r="J417" s="205"/>
      <c r="K417" s="204">
        <f t="shared" si="5"/>
        <v>0</v>
      </c>
    </row>
    <row r="418" spans="2:13">
      <c r="B418" s="201"/>
      <c r="C418" s="202">
        <v>4.0199999999999996</v>
      </c>
      <c r="D418" s="206"/>
      <c r="E418" s="201"/>
      <c r="F418" s="201">
        <v>112</v>
      </c>
      <c r="G418" s="172">
        <v>415</v>
      </c>
      <c r="H418" s="160" t="s">
        <v>244</v>
      </c>
      <c r="I418" s="204">
        <v>2500000</v>
      </c>
      <c r="J418" s="205"/>
      <c r="K418" s="204">
        <f t="shared" si="5"/>
        <v>2500000</v>
      </c>
    </row>
    <row r="419" spans="2:13">
      <c r="B419" s="201"/>
      <c r="C419" s="201"/>
      <c r="D419" s="161"/>
      <c r="E419" s="202"/>
      <c r="F419" s="201">
        <v>113</v>
      </c>
      <c r="G419" s="172">
        <v>416</v>
      </c>
      <c r="H419" s="160" t="s">
        <v>220</v>
      </c>
      <c r="I419" s="204">
        <v>80000</v>
      </c>
      <c r="J419" s="205"/>
      <c r="K419" s="204">
        <f t="shared" si="5"/>
        <v>80000</v>
      </c>
    </row>
    <row r="420" spans="2:13">
      <c r="B420" s="201"/>
      <c r="C420" s="201"/>
      <c r="D420" s="206"/>
      <c r="E420" s="156"/>
      <c r="F420" s="201">
        <v>114</v>
      </c>
      <c r="G420" s="172">
        <v>421</v>
      </c>
      <c r="H420" s="160" t="s">
        <v>133</v>
      </c>
      <c r="I420" s="204">
        <v>1840000</v>
      </c>
      <c r="J420" s="205"/>
      <c r="K420" s="204">
        <f t="shared" si="5"/>
        <v>1840000</v>
      </c>
    </row>
    <row r="421" spans="2:13">
      <c r="B421" s="201"/>
      <c r="C421" s="201"/>
      <c r="D421" s="207"/>
      <c r="E421" s="201"/>
      <c r="F421" s="201">
        <v>115</v>
      </c>
      <c r="G421" s="172">
        <v>422</v>
      </c>
      <c r="H421" s="160" t="s">
        <v>134</v>
      </c>
      <c r="I421" s="204">
        <v>590000</v>
      </c>
      <c r="J421" s="205"/>
      <c r="K421" s="204">
        <f t="shared" si="5"/>
        <v>590000</v>
      </c>
    </row>
    <row r="422" spans="2:13">
      <c r="B422" s="201"/>
      <c r="C422" s="201"/>
      <c r="D422" s="207"/>
      <c r="E422" s="201"/>
      <c r="F422" s="201">
        <v>116</v>
      </c>
      <c r="G422" s="172">
        <v>423</v>
      </c>
      <c r="H422" s="160" t="s">
        <v>135</v>
      </c>
      <c r="I422" s="204">
        <v>1000000</v>
      </c>
      <c r="J422" s="204"/>
      <c r="K422" s="204">
        <f t="shared" si="5"/>
        <v>1000000</v>
      </c>
    </row>
    <row r="423" spans="2:13">
      <c r="B423" s="201"/>
      <c r="C423" s="201"/>
      <c r="D423" s="207"/>
      <c r="E423" s="201"/>
      <c r="F423" s="201">
        <v>117</v>
      </c>
      <c r="G423" s="172">
        <v>424</v>
      </c>
      <c r="H423" s="160" t="s">
        <v>136</v>
      </c>
      <c r="I423" s="204">
        <v>400000</v>
      </c>
      <c r="J423" s="204"/>
      <c r="K423" s="204">
        <f t="shared" si="5"/>
        <v>400000</v>
      </c>
    </row>
    <row r="424" spans="2:13">
      <c r="B424" s="201"/>
      <c r="C424" s="201"/>
      <c r="D424" s="207"/>
      <c r="E424" s="201"/>
      <c r="F424" s="201">
        <v>118</v>
      </c>
      <c r="G424" s="172">
        <v>425</v>
      </c>
      <c r="H424" s="160" t="s">
        <v>246</v>
      </c>
      <c r="I424" s="204">
        <v>580000</v>
      </c>
      <c r="J424" s="204"/>
      <c r="K424" s="204">
        <f t="shared" si="5"/>
        <v>580000</v>
      </c>
    </row>
    <row r="425" spans="2:13">
      <c r="B425" s="201"/>
      <c r="C425" s="201"/>
      <c r="D425" s="207"/>
      <c r="E425" s="201"/>
      <c r="F425" s="201">
        <v>119</v>
      </c>
      <c r="G425" s="172">
        <v>426</v>
      </c>
      <c r="H425" s="160" t="s">
        <v>138</v>
      </c>
      <c r="I425" s="204">
        <v>3040000</v>
      </c>
      <c r="J425" s="204"/>
      <c r="K425" s="204">
        <f t="shared" si="5"/>
        <v>3040000</v>
      </c>
    </row>
    <row r="426" spans="2:13">
      <c r="B426" s="201"/>
      <c r="C426" s="201"/>
      <c r="D426" s="207"/>
      <c r="E426" s="201"/>
      <c r="F426" s="201">
        <v>120</v>
      </c>
      <c r="G426" s="172">
        <v>441</v>
      </c>
      <c r="H426" s="160" t="s">
        <v>365</v>
      </c>
      <c r="I426" s="204"/>
      <c r="J426" s="204"/>
      <c r="K426" s="204"/>
    </row>
    <row r="427" spans="2:13">
      <c r="B427" s="201"/>
      <c r="C427" s="201"/>
      <c r="D427" s="207"/>
      <c r="E427" s="201"/>
      <c r="F427" s="201">
        <v>121</v>
      </c>
      <c r="G427" s="172">
        <v>444</v>
      </c>
      <c r="H427" s="160" t="s">
        <v>560</v>
      </c>
      <c r="I427" s="204"/>
      <c r="J427" s="204"/>
      <c r="K427" s="204"/>
    </row>
    <row r="428" spans="2:13">
      <c r="B428" s="201"/>
      <c r="C428" s="201"/>
      <c r="D428" s="207"/>
      <c r="E428" s="201"/>
      <c r="F428" s="201">
        <v>122</v>
      </c>
      <c r="G428" s="172">
        <v>465</v>
      </c>
      <c r="H428" s="160" t="s">
        <v>146</v>
      </c>
      <c r="I428" s="204">
        <v>2250000</v>
      </c>
      <c r="J428" s="204"/>
      <c r="K428" s="204">
        <f t="shared" si="5"/>
        <v>2250000</v>
      </c>
    </row>
    <row r="429" spans="2:13">
      <c r="B429" s="201"/>
      <c r="C429" s="201"/>
      <c r="D429" s="207"/>
      <c r="E429" s="201"/>
      <c r="F429" s="201">
        <v>123</v>
      </c>
      <c r="G429" s="172">
        <v>482</v>
      </c>
      <c r="H429" s="333" t="s">
        <v>151</v>
      </c>
      <c r="I429" s="204">
        <v>100000</v>
      </c>
      <c r="J429" s="204"/>
      <c r="K429" s="204">
        <f>SUM(I429,J429)</f>
        <v>100000</v>
      </c>
    </row>
    <row r="430" spans="2:13">
      <c r="B430" s="201"/>
      <c r="C430" s="265"/>
      <c r="D430" s="207"/>
      <c r="E430" s="201"/>
      <c r="F430" s="201">
        <v>124</v>
      </c>
      <c r="G430" s="172">
        <v>483</v>
      </c>
      <c r="H430" s="333" t="s">
        <v>412</v>
      </c>
      <c r="I430" s="204"/>
      <c r="J430" s="204"/>
      <c r="K430" s="204">
        <f t="shared" si="5"/>
        <v>0</v>
      </c>
    </row>
    <row r="431" spans="2:13">
      <c r="B431" s="201"/>
      <c r="C431" s="266"/>
      <c r="D431" s="265"/>
      <c r="E431" s="265"/>
      <c r="F431" s="201">
        <v>125</v>
      </c>
      <c r="G431" s="172">
        <v>512</v>
      </c>
      <c r="H431" s="199" t="s">
        <v>322</v>
      </c>
      <c r="I431" s="204">
        <v>400000</v>
      </c>
      <c r="J431" s="204"/>
      <c r="K431" s="204">
        <f t="shared" si="5"/>
        <v>400000</v>
      </c>
      <c r="M431" s="304"/>
    </row>
    <row r="432" spans="2:13">
      <c r="B432" s="201"/>
      <c r="C432" s="369"/>
      <c r="D432" s="207"/>
      <c r="E432" s="201"/>
      <c r="F432" s="201"/>
      <c r="G432" s="268"/>
      <c r="H432" s="370" t="s">
        <v>685</v>
      </c>
      <c r="I432" s="182">
        <f>SUM(I414:I431)</f>
        <v>39821000</v>
      </c>
      <c r="J432" s="182"/>
      <c r="K432" s="182">
        <f>SUM(I432:J432)</f>
        <v>39821000</v>
      </c>
    </row>
    <row r="433" spans="2:11">
      <c r="B433" s="369"/>
      <c r="C433" s="369"/>
      <c r="D433" s="348"/>
      <c r="E433" s="345"/>
      <c r="F433" s="345"/>
      <c r="G433" s="268"/>
      <c r="H433" s="346" t="s">
        <v>671</v>
      </c>
      <c r="I433" s="182">
        <f>SUM(I432)</f>
        <v>39821000</v>
      </c>
      <c r="J433" s="182"/>
      <c r="K433" s="182">
        <f>SUM(I433:J433)</f>
        <v>39821000</v>
      </c>
    </row>
    <row r="434" spans="2:11">
      <c r="B434" s="369"/>
      <c r="C434" s="369"/>
      <c r="D434" s="207">
        <v>1201</v>
      </c>
      <c r="E434" s="201"/>
      <c r="F434" s="201"/>
      <c r="G434" s="201"/>
      <c r="H434" s="203" t="s">
        <v>407</v>
      </c>
      <c r="I434" s="258"/>
      <c r="J434" s="182"/>
      <c r="K434" s="182"/>
    </row>
    <row r="435" spans="2:11">
      <c r="B435" s="369"/>
      <c r="C435" s="369"/>
      <c r="D435" s="207"/>
      <c r="E435" s="201"/>
      <c r="F435" s="201"/>
      <c r="G435" s="183"/>
      <c r="H435" s="203" t="s">
        <v>408</v>
      </c>
      <c r="I435" s="182"/>
      <c r="J435" s="182"/>
      <c r="K435" s="182"/>
    </row>
    <row r="436" spans="2:11">
      <c r="B436" s="369"/>
      <c r="C436" s="369"/>
      <c r="D436" s="331" t="s">
        <v>409</v>
      </c>
      <c r="E436" s="201">
        <v>820</v>
      </c>
      <c r="F436" s="183"/>
      <c r="G436" s="201"/>
      <c r="H436" s="203" t="s">
        <v>410</v>
      </c>
      <c r="I436" s="242"/>
      <c r="J436" s="242"/>
      <c r="K436" s="204"/>
    </row>
    <row r="437" spans="2:11">
      <c r="B437" s="369"/>
      <c r="C437" s="345"/>
      <c r="D437" s="207"/>
      <c r="E437" s="201"/>
      <c r="F437" s="201"/>
      <c r="G437" s="201"/>
      <c r="H437" s="157" t="s">
        <v>411</v>
      </c>
      <c r="I437" s="204"/>
      <c r="J437" s="205"/>
      <c r="K437" s="204"/>
    </row>
    <row r="438" spans="2:11">
      <c r="B438" s="345"/>
      <c r="C438" s="201">
        <v>4.03</v>
      </c>
      <c r="D438" s="207"/>
      <c r="E438" s="201"/>
      <c r="F438" s="201"/>
      <c r="G438" s="156"/>
      <c r="H438" s="157" t="s">
        <v>212</v>
      </c>
      <c r="I438" s="204"/>
      <c r="J438" s="205"/>
      <c r="K438" s="204"/>
    </row>
    <row r="439" spans="2:11">
      <c r="B439" s="201"/>
      <c r="C439" s="201"/>
      <c r="D439" s="207"/>
      <c r="E439" s="201"/>
      <c r="F439" s="382">
        <v>126</v>
      </c>
      <c r="G439" s="156">
        <v>411</v>
      </c>
      <c r="H439" s="160" t="s">
        <v>551</v>
      </c>
      <c r="I439" s="204">
        <v>9336000</v>
      </c>
      <c r="J439" s="205"/>
      <c r="K439" s="204">
        <f>SUM(I439:J439)</f>
        <v>9336000</v>
      </c>
    </row>
    <row r="440" spans="2:11">
      <c r="B440" s="201"/>
      <c r="C440" s="201"/>
      <c r="D440" s="207"/>
      <c r="E440" s="201"/>
      <c r="F440" s="382">
        <v>127</v>
      </c>
      <c r="G440" s="172">
        <v>412</v>
      </c>
      <c r="H440" s="368" t="s">
        <v>127</v>
      </c>
      <c r="I440" s="204">
        <v>1904000</v>
      </c>
      <c r="J440" s="205"/>
      <c r="K440" s="204">
        <f t="shared" si="5"/>
        <v>1904000</v>
      </c>
    </row>
    <row r="441" spans="2:11">
      <c r="B441" s="201"/>
      <c r="C441" s="201"/>
      <c r="D441" s="183"/>
      <c r="E441" s="183"/>
      <c r="F441" s="201">
        <v>128</v>
      </c>
      <c r="G441" s="172">
        <v>413</v>
      </c>
      <c r="H441" s="368" t="s">
        <v>215</v>
      </c>
      <c r="I441" s="204">
        <v>0</v>
      </c>
      <c r="J441" s="205"/>
      <c r="K441" s="204">
        <f t="shared" si="5"/>
        <v>0</v>
      </c>
    </row>
    <row r="442" spans="2:11">
      <c r="B442" s="201"/>
      <c r="C442" s="201"/>
      <c r="D442" s="206"/>
      <c r="E442" s="201"/>
      <c r="F442" s="201">
        <v>129</v>
      </c>
      <c r="G442" s="172">
        <v>414</v>
      </c>
      <c r="H442" s="160" t="s">
        <v>129</v>
      </c>
      <c r="I442" s="204"/>
      <c r="J442" s="205"/>
      <c r="K442" s="204">
        <f>SUM(I442)</f>
        <v>0</v>
      </c>
    </row>
    <row r="443" spans="2:11">
      <c r="B443" s="201"/>
      <c r="C443" s="201"/>
      <c r="D443" s="161"/>
      <c r="E443" s="202"/>
      <c r="F443" s="201">
        <v>130</v>
      </c>
      <c r="G443" s="172">
        <v>415</v>
      </c>
      <c r="H443" s="160" t="s">
        <v>244</v>
      </c>
      <c r="I443" s="204">
        <v>1100000</v>
      </c>
      <c r="J443" s="205"/>
      <c r="K443" s="204">
        <f t="shared" si="5"/>
        <v>1100000</v>
      </c>
    </row>
    <row r="444" spans="2:11">
      <c r="B444" s="201"/>
      <c r="C444" s="201"/>
      <c r="D444" s="206"/>
      <c r="E444" s="156"/>
      <c r="F444" s="201">
        <v>131</v>
      </c>
      <c r="G444" s="172">
        <v>416</v>
      </c>
      <c r="H444" s="160" t="s">
        <v>220</v>
      </c>
      <c r="I444" s="204">
        <v>0</v>
      </c>
      <c r="J444" s="205"/>
      <c r="K444" s="204">
        <f t="shared" ref="K444:K502" si="6">SUM(I444:J444)</f>
        <v>0</v>
      </c>
    </row>
    <row r="445" spans="2:11">
      <c r="B445" s="201"/>
      <c r="C445" s="183"/>
      <c r="D445" s="266"/>
      <c r="E445" s="266"/>
      <c r="F445" s="201">
        <v>132</v>
      </c>
      <c r="G445" s="172">
        <v>421</v>
      </c>
      <c r="H445" s="160" t="s">
        <v>133</v>
      </c>
      <c r="I445" s="204">
        <v>1660000</v>
      </c>
      <c r="J445" s="205"/>
      <c r="K445" s="204">
        <f t="shared" si="6"/>
        <v>1660000</v>
      </c>
    </row>
    <row r="446" spans="2:11">
      <c r="B446" s="201"/>
      <c r="C446" s="201"/>
      <c r="D446" s="266"/>
      <c r="E446" s="266"/>
      <c r="F446" s="201">
        <v>133</v>
      </c>
      <c r="G446" s="172">
        <v>422</v>
      </c>
      <c r="H446" s="160" t="s">
        <v>134</v>
      </c>
      <c r="I446" s="204">
        <v>200000</v>
      </c>
      <c r="J446" s="205"/>
      <c r="K446" s="204">
        <f t="shared" si="6"/>
        <v>200000</v>
      </c>
    </row>
    <row r="447" spans="2:11">
      <c r="B447" s="201"/>
      <c r="C447" s="202"/>
      <c r="D447" s="207"/>
      <c r="E447" s="201"/>
      <c r="F447" s="201">
        <v>134</v>
      </c>
      <c r="G447" s="172">
        <v>423</v>
      </c>
      <c r="H447" s="160" t="s">
        <v>135</v>
      </c>
      <c r="I447" s="204">
        <v>1240000</v>
      </c>
      <c r="J447" s="205"/>
      <c r="K447" s="204">
        <f t="shared" si="6"/>
        <v>1240000</v>
      </c>
    </row>
    <row r="448" spans="2:11">
      <c r="B448" s="201"/>
      <c r="C448" s="201"/>
      <c r="D448" s="207"/>
      <c r="E448" s="201"/>
      <c r="F448" s="201">
        <v>135</v>
      </c>
      <c r="G448" s="172">
        <v>424</v>
      </c>
      <c r="H448" s="160" t="s">
        <v>136</v>
      </c>
      <c r="I448" s="204">
        <v>100000</v>
      </c>
      <c r="J448" s="205"/>
      <c r="K448" s="204">
        <f t="shared" si="6"/>
        <v>100000</v>
      </c>
    </row>
    <row r="449" spans="2:11">
      <c r="B449" s="201"/>
      <c r="C449" s="266"/>
      <c r="D449" s="207"/>
      <c r="E449" s="201"/>
      <c r="F449" s="201">
        <v>136</v>
      </c>
      <c r="G449" s="172">
        <v>425</v>
      </c>
      <c r="H449" s="160" t="s">
        <v>246</v>
      </c>
      <c r="I449" s="204">
        <v>510000</v>
      </c>
      <c r="J449" s="205"/>
      <c r="K449" s="204">
        <f t="shared" si="6"/>
        <v>510000</v>
      </c>
    </row>
    <row r="450" spans="2:11">
      <c r="B450" s="201"/>
      <c r="C450" s="266"/>
      <c r="D450" s="207"/>
      <c r="E450" s="201"/>
      <c r="F450" s="201">
        <v>137</v>
      </c>
      <c r="G450" s="172">
        <v>426</v>
      </c>
      <c r="H450" s="160" t="s">
        <v>138</v>
      </c>
      <c r="I450" s="204">
        <v>670000</v>
      </c>
      <c r="J450" s="205"/>
      <c r="K450" s="204">
        <f t="shared" si="6"/>
        <v>670000</v>
      </c>
    </row>
    <row r="451" spans="2:11">
      <c r="B451" s="201"/>
      <c r="C451" s="201"/>
      <c r="D451" s="207"/>
      <c r="E451" s="201"/>
      <c r="F451" s="201">
        <v>138</v>
      </c>
      <c r="G451" s="172">
        <v>482</v>
      </c>
      <c r="H451" s="160" t="s">
        <v>553</v>
      </c>
      <c r="I451" s="204">
        <v>30000</v>
      </c>
      <c r="J451" s="205"/>
      <c r="K451" s="204">
        <f t="shared" si="6"/>
        <v>30000</v>
      </c>
    </row>
    <row r="452" spans="2:11">
      <c r="B452" s="201"/>
      <c r="C452" s="201"/>
      <c r="D452" s="207"/>
      <c r="E452" s="201"/>
      <c r="F452" s="201">
        <v>139</v>
      </c>
      <c r="G452" s="172">
        <v>483</v>
      </c>
      <c r="H452" s="333" t="s">
        <v>412</v>
      </c>
      <c r="I452" s="204">
        <v>100000</v>
      </c>
      <c r="J452" s="205"/>
      <c r="K452" s="204">
        <f t="shared" si="6"/>
        <v>100000</v>
      </c>
    </row>
    <row r="453" spans="2:11">
      <c r="B453" s="201"/>
      <c r="C453" s="201"/>
      <c r="D453" s="207"/>
      <c r="E453" s="201"/>
      <c r="F453" s="201">
        <v>140</v>
      </c>
      <c r="G453" s="172">
        <v>511</v>
      </c>
      <c r="H453" s="333" t="s">
        <v>660</v>
      </c>
      <c r="I453" s="204"/>
      <c r="J453" s="205"/>
      <c r="K453" s="204">
        <f t="shared" si="6"/>
        <v>0</v>
      </c>
    </row>
    <row r="454" spans="2:11">
      <c r="B454" s="201"/>
      <c r="C454" s="201"/>
      <c r="D454" s="207"/>
      <c r="E454" s="201"/>
      <c r="F454" s="201">
        <v>141</v>
      </c>
      <c r="G454" s="172">
        <v>512</v>
      </c>
      <c r="H454" s="333" t="s">
        <v>158</v>
      </c>
      <c r="I454" s="204">
        <v>1400000</v>
      </c>
      <c r="J454" s="205"/>
      <c r="K454" s="204">
        <f t="shared" si="6"/>
        <v>1400000</v>
      </c>
    </row>
    <row r="455" spans="2:11">
      <c r="B455" s="184">
        <v>4</v>
      </c>
      <c r="C455" s="201"/>
      <c r="D455" s="339"/>
      <c r="E455" s="334"/>
      <c r="F455" s="334">
        <v>142</v>
      </c>
      <c r="G455" s="172">
        <v>465</v>
      </c>
      <c r="H455" s="333" t="s">
        <v>146</v>
      </c>
      <c r="I455" s="336">
        <v>1000000</v>
      </c>
      <c r="J455" s="337"/>
      <c r="K455" s="336">
        <f t="shared" si="6"/>
        <v>1000000</v>
      </c>
    </row>
    <row r="456" spans="2:11" ht="25.5">
      <c r="B456" s="201"/>
      <c r="C456" s="201"/>
      <c r="D456" s="207"/>
      <c r="E456" s="201"/>
      <c r="F456" s="201"/>
      <c r="G456" s="172"/>
      <c r="H456" s="335" t="s">
        <v>661</v>
      </c>
      <c r="I456" s="204"/>
      <c r="J456" s="205"/>
      <c r="K456" s="204"/>
    </row>
    <row r="457" spans="2:11">
      <c r="B457" s="201"/>
      <c r="C457" s="201"/>
      <c r="D457" s="207"/>
      <c r="E457" s="201"/>
      <c r="F457" s="201"/>
      <c r="G457" s="172">
        <v>1</v>
      </c>
      <c r="H457" s="199" t="s">
        <v>227</v>
      </c>
      <c r="I457" s="182">
        <f>SUM(I439:I455)</f>
        <v>19250000</v>
      </c>
      <c r="J457" s="174"/>
      <c r="K457" s="182">
        <f t="shared" si="6"/>
        <v>19250000</v>
      </c>
    </row>
    <row r="458" spans="2:11">
      <c r="B458" s="201"/>
      <c r="C458" s="201"/>
      <c r="D458" s="339"/>
      <c r="E458" s="334"/>
      <c r="F458" s="334"/>
      <c r="G458" s="172">
        <v>4</v>
      </c>
      <c r="H458" s="333" t="s">
        <v>366</v>
      </c>
      <c r="I458" s="336"/>
      <c r="J458" s="337"/>
      <c r="K458" s="336"/>
    </row>
    <row r="459" spans="2:11">
      <c r="B459" s="266"/>
      <c r="C459" s="334"/>
      <c r="D459" s="207"/>
      <c r="E459" s="201"/>
      <c r="F459" s="172"/>
      <c r="G459" s="268" t="s">
        <v>508</v>
      </c>
      <c r="H459" s="161" t="s">
        <v>413</v>
      </c>
      <c r="I459" s="219">
        <f>SUM(I457)</f>
        <v>19250000</v>
      </c>
      <c r="J459" s="258"/>
      <c r="K459" s="182">
        <f>SUM(K457)</f>
        <v>19250000</v>
      </c>
    </row>
    <row r="460" spans="2:11" ht="25.5">
      <c r="B460" s="266"/>
      <c r="C460" s="201"/>
      <c r="D460" s="331" t="s">
        <v>414</v>
      </c>
      <c r="E460" s="201">
        <v>820</v>
      </c>
      <c r="F460" s="201"/>
      <c r="G460" s="201"/>
      <c r="H460" s="203" t="s">
        <v>415</v>
      </c>
      <c r="I460" s="309"/>
      <c r="J460" s="205"/>
      <c r="K460" s="309"/>
    </row>
    <row r="461" spans="2:11">
      <c r="B461" s="266"/>
      <c r="C461" s="201"/>
      <c r="D461" s="207"/>
      <c r="E461" s="201"/>
      <c r="F461" s="201"/>
      <c r="G461" s="201"/>
      <c r="H461" s="157" t="s">
        <v>411</v>
      </c>
      <c r="I461" s="204"/>
      <c r="J461" s="182"/>
      <c r="K461" s="204"/>
    </row>
    <row r="462" spans="2:11">
      <c r="B462" s="266"/>
      <c r="C462" s="334"/>
      <c r="D462" s="207"/>
      <c r="E462" s="201"/>
      <c r="F462" s="201">
        <v>143</v>
      </c>
      <c r="G462" s="156">
        <v>424</v>
      </c>
      <c r="H462" s="160" t="s">
        <v>136</v>
      </c>
      <c r="I462" s="204">
        <v>200000</v>
      </c>
      <c r="J462" s="205"/>
      <c r="K462" s="204">
        <f>SUM(I462,J462)</f>
        <v>200000</v>
      </c>
    </row>
    <row r="463" spans="2:11">
      <c r="B463" s="266"/>
      <c r="C463" s="201"/>
      <c r="D463" s="207"/>
      <c r="E463" s="201"/>
      <c r="F463" s="382">
        <v>144</v>
      </c>
      <c r="G463" s="172">
        <v>515</v>
      </c>
      <c r="H463" s="160" t="s">
        <v>159</v>
      </c>
      <c r="I463" s="204">
        <v>1400000</v>
      </c>
      <c r="J463" s="205"/>
      <c r="K463" s="204">
        <f>SUM(I463:J463)</f>
        <v>1400000</v>
      </c>
    </row>
    <row r="464" spans="2:11" ht="25.5">
      <c r="B464" s="201"/>
      <c r="C464" s="201"/>
      <c r="D464" s="207"/>
      <c r="E464" s="201"/>
      <c r="F464" s="201"/>
      <c r="G464" s="172"/>
      <c r="H464" s="335" t="s">
        <v>662</v>
      </c>
      <c r="I464" s="204"/>
      <c r="J464" s="204"/>
      <c r="K464" s="204">
        <f t="shared" si="6"/>
        <v>0</v>
      </c>
    </row>
    <row r="465" spans="2:11">
      <c r="B465" s="201"/>
      <c r="C465" s="201"/>
      <c r="D465" s="207"/>
      <c r="E465" s="201"/>
      <c r="F465" s="201"/>
      <c r="G465" s="268" t="s">
        <v>508</v>
      </c>
      <c r="H465" s="199" t="s">
        <v>227</v>
      </c>
      <c r="I465" s="204">
        <f>SUM(I462:I464)</f>
        <v>1600000</v>
      </c>
      <c r="J465" s="205"/>
      <c r="K465" s="204">
        <f t="shared" si="6"/>
        <v>1600000</v>
      </c>
    </row>
    <row r="466" spans="2:11">
      <c r="B466" s="201"/>
      <c r="C466" s="201"/>
      <c r="D466" s="207"/>
      <c r="E466" s="201"/>
      <c r="F466" s="172"/>
      <c r="G466" s="268" t="s">
        <v>572</v>
      </c>
      <c r="H466" s="199" t="s">
        <v>366</v>
      </c>
      <c r="I466" s="204"/>
      <c r="J466" s="242"/>
      <c r="K466" s="204">
        <f t="shared" si="6"/>
        <v>0</v>
      </c>
    </row>
    <row r="467" spans="2:11">
      <c r="B467" s="201"/>
      <c r="C467" s="201"/>
      <c r="D467" s="339"/>
      <c r="E467" s="334"/>
      <c r="F467" s="172"/>
      <c r="G467" s="268"/>
      <c r="H467" s="333" t="s">
        <v>663</v>
      </c>
      <c r="I467" s="182">
        <f>SUM(I465)</f>
        <v>1600000</v>
      </c>
      <c r="J467" s="258"/>
      <c r="K467" s="182">
        <f>SUM(K465,K466)</f>
        <v>1600000</v>
      </c>
    </row>
    <row r="468" spans="2:11">
      <c r="B468" s="201"/>
      <c r="C468" s="201"/>
      <c r="D468" s="385" t="s">
        <v>701</v>
      </c>
      <c r="E468" s="202">
        <v>820</v>
      </c>
      <c r="F468" s="201"/>
      <c r="G468" s="268"/>
      <c r="H468" s="386" t="s">
        <v>702</v>
      </c>
      <c r="I468" s="182"/>
      <c r="J468" s="182"/>
      <c r="K468" s="182"/>
    </row>
    <row r="469" spans="2:11">
      <c r="B469" s="201"/>
      <c r="C469" s="201"/>
      <c r="D469" s="206"/>
      <c r="E469" s="156"/>
      <c r="F469" s="201">
        <v>145</v>
      </c>
      <c r="G469" s="268" t="s">
        <v>703</v>
      </c>
      <c r="H469" s="383" t="s">
        <v>136</v>
      </c>
      <c r="I469" s="242">
        <v>100000</v>
      </c>
      <c r="J469" s="258"/>
      <c r="K469" s="182">
        <f>SUM(I469:J469)</f>
        <v>100000</v>
      </c>
    </row>
    <row r="470" spans="2:11">
      <c r="B470" s="384"/>
      <c r="C470" s="384"/>
      <c r="D470" s="385"/>
      <c r="E470" s="156"/>
      <c r="F470" s="384"/>
      <c r="G470" s="268"/>
      <c r="H470" s="386" t="s">
        <v>704</v>
      </c>
      <c r="I470" s="258"/>
      <c r="J470" s="258"/>
      <c r="K470" s="182"/>
    </row>
    <row r="471" spans="2:11">
      <c r="B471" s="384"/>
      <c r="C471" s="384"/>
      <c r="D471" s="385"/>
      <c r="E471" s="156"/>
      <c r="F471" s="384"/>
      <c r="G471" s="268" t="s">
        <v>508</v>
      </c>
      <c r="H471" s="383" t="s">
        <v>227</v>
      </c>
      <c r="I471" s="258">
        <v>100000</v>
      </c>
      <c r="J471" s="258"/>
      <c r="K471" s="182">
        <f>SUM(I471:J471)</f>
        <v>100000</v>
      </c>
    </row>
    <row r="472" spans="2:11">
      <c r="B472" s="384"/>
      <c r="C472" s="384"/>
      <c r="D472" s="385"/>
      <c r="E472" s="156"/>
      <c r="F472" s="384"/>
      <c r="G472" s="268" t="s">
        <v>572</v>
      </c>
      <c r="H472" s="383" t="s">
        <v>669</v>
      </c>
      <c r="I472" s="258"/>
      <c r="J472" s="258"/>
      <c r="K472" s="182"/>
    </row>
    <row r="473" spans="2:11">
      <c r="B473" s="384"/>
      <c r="C473" s="384"/>
      <c r="D473" s="385"/>
      <c r="E473" s="156"/>
      <c r="F473" s="384"/>
      <c r="G473" s="268"/>
      <c r="H473" s="386" t="s">
        <v>705</v>
      </c>
      <c r="I473" s="258">
        <v>100000</v>
      </c>
      <c r="J473" s="258"/>
      <c r="K473" s="182">
        <f>SUM(I473:J473)</f>
        <v>100000</v>
      </c>
    </row>
    <row r="474" spans="2:11">
      <c r="B474" s="384"/>
      <c r="C474" s="384"/>
      <c r="D474" s="385"/>
      <c r="E474" s="156"/>
      <c r="F474" s="384"/>
      <c r="G474" s="268"/>
      <c r="H474" s="386" t="s">
        <v>706</v>
      </c>
      <c r="I474" s="258"/>
      <c r="J474" s="258"/>
      <c r="K474" s="182"/>
    </row>
    <row r="475" spans="2:11">
      <c r="B475" s="384"/>
      <c r="C475" s="384"/>
      <c r="D475" s="385"/>
      <c r="E475" s="156"/>
      <c r="F475" s="384"/>
      <c r="G475" s="268" t="s">
        <v>508</v>
      </c>
      <c r="H475" s="386" t="s">
        <v>227</v>
      </c>
      <c r="I475" s="258">
        <f>SUM(I459,I467,I473)</f>
        <v>20950000</v>
      </c>
      <c r="J475" s="258"/>
      <c r="K475" s="182">
        <f>SUM(I475)</f>
        <v>20950000</v>
      </c>
    </row>
    <row r="476" spans="2:11">
      <c r="B476" s="201"/>
      <c r="C476" s="201"/>
      <c r="D476" s="207"/>
      <c r="E476" s="201"/>
      <c r="F476" s="201"/>
      <c r="G476" s="268" t="s">
        <v>572</v>
      </c>
      <c r="H476" s="386" t="s">
        <v>669</v>
      </c>
      <c r="I476" s="258"/>
      <c r="J476" s="258"/>
      <c r="K476" s="182">
        <f>SUM(J476)</f>
        <v>0</v>
      </c>
    </row>
    <row r="477" spans="2:11">
      <c r="B477" s="201"/>
      <c r="C477" s="334"/>
      <c r="D477" s="207"/>
      <c r="E477" s="201"/>
      <c r="F477" s="201"/>
      <c r="G477" s="268"/>
      <c r="H477" s="161" t="s">
        <v>416</v>
      </c>
      <c r="I477" s="258">
        <f>SUM(I475)</f>
        <v>20950000</v>
      </c>
      <c r="J477" s="258"/>
      <c r="K477" s="182">
        <f>SUM(I477:J477)</f>
        <v>20950000</v>
      </c>
    </row>
    <row r="478" spans="2:11" ht="25.5">
      <c r="B478" s="334"/>
      <c r="C478" s="202"/>
      <c r="D478" s="207"/>
      <c r="E478" s="201"/>
      <c r="F478" s="266"/>
      <c r="G478" s="201"/>
      <c r="H478" s="203" t="s">
        <v>547</v>
      </c>
      <c r="I478" s="258"/>
      <c r="J478" s="258"/>
      <c r="K478" s="182"/>
    </row>
    <row r="479" spans="2:11" ht="25.5">
      <c r="B479" s="201"/>
      <c r="C479" s="201"/>
      <c r="D479" s="207"/>
      <c r="E479" s="201"/>
      <c r="F479" s="201"/>
      <c r="G479" s="183"/>
      <c r="H479" s="203" t="s">
        <v>548</v>
      </c>
      <c r="I479" s="258"/>
      <c r="J479" s="182"/>
      <c r="K479" s="182"/>
    </row>
    <row r="480" spans="2:11">
      <c r="B480" s="201"/>
      <c r="C480" s="201"/>
      <c r="D480" s="207">
        <v>1301</v>
      </c>
      <c r="E480" s="201"/>
      <c r="F480" s="172"/>
      <c r="G480" s="201"/>
      <c r="H480" s="161" t="s">
        <v>550</v>
      </c>
      <c r="I480" s="242"/>
      <c r="J480" s="267"/>
      <c r="K480" s="204"/>
    </row>
    <row r="481" spans="2:11">
      <c r="B481" s="201"/>
      <c r="C481" s="201"/>
      <c r="D481" s="339" t="s">
        <v>549</v>
      </c>
      <c r="E481" s="201">
        <v>810</v>
      </c>
      <c r="F481" s="172"/>
      <c r="G481" s="201"/>
      <c r="H481" s="247" t="s">
        <v>419</v>
      </c>
      <c r="I481" s="204"/>
      <c r="J481" s="205"/>
      <c r="K481" s="204"/>
    </row>
    <row r="482" spans="2:11">
      <c r="B482" s="201"/>
      <c r="C482" s="201">
        <v>4.04</v>
      </c>
      <c r="D482" s="207"/>
      <c r="E482" s="201"/>
      <c r="F482" s="172">
        <v>146</v>
      </c>
      <c r="G482" s="156">
        <v>411</v>
      </c>
      <c r="H482" s="160" t="s">
        <v>551</v>
      </c>
      <c r="I482" s="204">
        <v>6200000</v>
      </c>
      <c r="J482" s="205">
        <v>1000000</v>
      </c>
      <c r="K482" s="204">
        <f>SUM(I482:J482)</f>
        <v>7200000</v>
      </c>
    </row>
    <row r="483" spans="2:11">
      <c r="B483" s="201"/>
      <c r="C483" s="201"/>
      <c r="D483" s="266"/>
      <c r="E483" s="266"/>
      <c r="F483" s="172">
        <v>147</v>
      </c>
      <c r="G483" s="201">
        <v>412</v>
      </c>
      <c r="H483" s="160" t="s">
        <v>552</v>
      </c>
      <c r="I483" s="204">
        <v>1075000</v>
      </c>
      <c r="J483" s="205">
        <v>365000</v>
      </c>
      <c r="K483" s="204">
        <f>SUM(I483:J483)</f>
        <v>1440000</v>
      </c>
    </row>
    <row r="484" spans="2:11">
      <c r="B484" s="201"/>
      <c r="C484" s="201"/>
      <c r="D484" s="207"/>
      <c r="E484" s="201"/>
      <c r="F484" s="172">
        <v>148</v>
      </c>
      <c r="G484" s="201">
        <v>413</v>
      </c>
      <c r="H484" s="160" t="s">
        <v>215</v>
      </c>
      <c r="I484" s="204"/>
      <c r="J484" s="204"/>
      <c r="K484" s="204">
        <f t="shared" si="6"/>
        <v>0</v>
      </c>
    </row>
    <row r="485" spans="2:11">
      <c r="B485" s="201"/>
      <c r="C485" s="201"/>
      <c r="D485" s="207"/>
      <c r="E485" s="201"/>
      <c r="F485" s="201">
        <v>149</v>
      </c>
      <c r="G485" s="201">
        <v>414</v>
      </c>
      <c r="H485" s="160" t="s">
        <v>664</v>
      </c>
      <c r="I485" s="204"/>
      <c r="J485" s="204">
        <v>300000</v>
      </c>
      <c r="K485" s="204">
        <f t="shared" si="6"/>
        <v>300000</v>
      </c>
    </row>
    <row r="486" spans="2:11">
      <c r="B486" s="201"/>
      <c r="C486" s="201"/>
      <c r="D486" s="207"/>
      <c r="E486" s="201"/>
      <c r="F486" s="384">
        <v>150</v>
      </c>
      <c r="G486" s="201">
        <v>415</v>
      </c>
      <c r="H486" s="160" t="s">
        <v>244</v>
      </c>
      <c r="I486" s="204">
        <v>600000</v>
      </c>
      <c r="J486" s="204">
        <v>300000</v>
      </c>
      <c r="K486" s="204">
        <f t="shared" si="6"/>
        <v>900000</v>
      </c>
    </row>
    <row r="487" spans="2:11">
      <c r="B487" s="201"/>
      <c r="C487" s="266"/>
      <c r="D487" s="207"/>
      <c r="E487" s="201"/>
      <c r="F487" s="384">
        <v>151</v>
      </c>
      <c r="G487" s="201">
        <v>416</v>
      </c>
      <c r="H487" s="160" t="s">
        <v>220</v>
      </c>
      <c r="I487" s="204"/>
      <c r="J487" s="204"/>
      <c r="K487" s="204">
        <f t="shared" si="6"/>
        <v>0</v>
      </c>
    </row>
    <row r="488" spans="2:11">
      <c r="B488" s="201"/>
      <c r="C488" s="201"/>
      <c r="D488" s="184"/>
      <c r="E488" s="183"/>
      <c r="F488" s="201">
        <v>152</v>
      </c>
      <c r="G488" s="201">
        <v>421</v>
      </c>
      <c r="H488" s="160" t="s">
        <v>133</v>
      </c>
      <c r="I488" s="204">
        <v>3100000</v>
      </c>
      <c r="J488" s="204">
        <v>2850000</v>
      </c>
      <c r="K488" s="204">
        <f t="shared" si="6"/>
        <v>5950000</v>
      </c>
    </row>
    <row r="489" spans="2:11">
      <c r="B489" s="201"/>
      <c r="C489" s="201"/>
      <c r="D489" s="184"/>
      <c r="E489" s="183"/>
      <c r="F489" s="201">
        <v>153</v>
      </c>
      <c r="G489" s="201">
        <v>422</v>
      </c>
      <c r="H489" s="160" t="s">
        <v>134</v>
      </c>
      <c r="I489" s="204">
        <v>0</v>
      </c>
      <c r="J489" s="204">
        <v>50000</v>
      </c>
      <c r="K489" s="204">
        <f t="shared" si="6"/>
        <v>50000</v>
      </c>
    </row>
    <row r="490" spans="2:11">
      <c r="B490" s="201"/>
      <c r="C490" s="201"/>
      <c r="D490" s="206"/>
      <c r="E490" s="201"/>
      <c r="F490" s="201">
        <v>154</v>
      </c>
      <c r="G490" s="201">
        <v>423</v>
      </c>
      <c r="H490" s="160" t="s">
        <v>135</v>
      </c>
      <c r="I490" s="204">
        <v>200000</v>
      </c>
      <c r="J490" s="204">
        <v>1170000</v>
      </c>
      <c r="K490" s="204">
        <f t="shared" si="6"/>
        <v>1370000</v>
      </c>
    </row>
    <row r="491" spans="2:11">
      <c r="B491" s="201"/>
      <c r="C491" s="201"/>
      <c r="D491" s="161"/>
      <c r="E491" s="207"/>
      <c r="F491" s="201">
        <v>155</v>
      </c>
      <c r="G491" s="201">
        <v>424</v>
      </c>
      <c r="H491" s="160" t="s">
        <v>136</v>
      </c>
      <c r="I491" s="204"/>
      <c r="J491" s="204">
        <v>350000</v>
      </c>
      <c r="K491" s="204">
        <f t="shared" si="6"/>
        <v>350000</v>
      </c>
    </row>
    <row r="492" spans="2:11">
      <c r="B492" s="201"/>
      <c r="C492" s="183"/>
      <c r="D492" s="244"/>
      <c r="E492" s="156"/>
      <c r="F492" s="201">
        <v>156</v>
      </c>
      <c r="G492" s="201">
        <v>425</v>
      </c>
      <c r="H492" s="160" t="s">
        <v>246</v>
      </c>
      <c r="I492" s="204">
        <v>1700000</v>
      </c>
      <c r="J492" s="204">
        <v>1500000</v>
      </c>
      <c r="K492" s="204">
        <f t="shared" si="6"/>
        <v>3200000</v>
      </c>
    </row>
    <row r="493" spans="2:11">
      <c r="B493" s="201"/>
      <c r="C493" s="183"/>
      <c r="D493" s="244"/>
      <c r="E493" s="156"/>
      <c r="F493" s="201">
        <v>157</v>
      </c>
      <c r="G493" s="201">
        <v>426</v>
      </c>
      <c r="H493" s="160" t="s">
        <v>138</v>
      </c>
      <c r="I493" s="204"/>
      <c r="J493" s="204">
        <v>7800000</v>
      </c>
      <c r="K493" s="204">
        <f t="shared" si="6"/>
        <v>7800000</v>
      </c>
    </row>
    <row r="494" spans="2:11">
      <c r="B494" s="201"/>
      <c r="C494" s="201"/>
      <c r="D494" s="244"/>
      <c r="E494" s="156"/>
      <c r="F494" s="201">
        <v>158</v>
      </c>
      <c r="G494" s="201">
        <v>465</v>
      </c>
      <c r="H494" s="160" t="s">
        <v>146</v>
      </c>
      <c r="I494" s="204">
        <v>500000</v>
      </c>
      <c r="J494" s="204">
        <v>100000</v>
      </c>
      <c r="K494" s="204">
        <f t="shared" si="6"/>
        <v>600000</v>
      </c>
    </row>
    <row r="495" spans="2:11">
      <c r="B495" s="201"/>
      <c r="C495" s="202"/>
      <c r="D495" s="244"/>
      <c r="E495" s="156"/>
      <c r="F495" s="201">
        <v>159</v>
      </c>
      <c r="G495" s="201">
        <v>482</v>
      </c>
      <c r="H495" s="160" t="s">
        <v>553</v>
      </c>
      <c r="I495" s="204">
        <v>50000</v>
      </c>
      <c r="J495" s="204">
        <v>300000</v>
      </c>
      <c r="K495" s="204">
        <f t="shared" si="6"/>
        <v>350000</v>
      </c>
    </row>
    <row r="496" spans="2:11">
      <c r="B496" s="201"/>
      <c r="C496" s="201"/>
      <c r="D496" s="244"/>
      <c r="E496" s="156"/>
      <c r="F496" s="201">
        <v>160</v>
      </c>
      <c r="G496" s="201">
        <v>483</v>
      </c>
      <c r="H496" s="160" t="s">
        <v>412</v>
      </c>
      <c r="I496" s="204"/>
      <c r="J496" s="205">
        <v>500000</v>
      </c>
      <c r="K496" s="204">
        <f t="shared" si="6"/>
        <v>500000</v>
      </c>
    </row>
    <row r="497" spans="2:11">
      <c r="B497" s="266"/>
      <c r="C497" s="201"/>
      <c r="D497" s="244"/>
      <c r="E497" s="156"/>
      <c r="F497" s="201">
        <v>161</v>
      </c>
      <c r="G497" s="201">
        <v>512</v>
      </c>
      <c r="H497" s="160" t="s">
        <v>158</v>
      </c>
      <c r="I497" s="204"/>
      <c r="J497" s="204">
        <v>600000</v>
      </c>
      <c r="K497" s="204">
        <f t="shared" si="6"/>
        <v>600000</v>
      </c>
    </row>
    <row r="498" spans="2:11">
      <c r="B498" s="201"/>
      <c r="C498" s="201"/>
      <c r="D498" s="244"/>
      <c r="E498" s="156"/>
      <c r="F498" s="334">
        <v>162</v>
      </c>
      <c r="G498" s="334">
        <v>513</v>
      </c>
      <c r="H498" s="160" t="s">
        <v>699</v>
      </c>
      <c r="I498" s="336">
        <v>2400000</v>
      </c>
      <c r="J498" s="336"/>
      <c r="K498" s="336">
        <f>SUM(I498)</f>
        <v>2400000</v>
      </c>
    </row>
    <row r="499" spans="2:11" ht="25.5">
      <c r="B499" s="201"/>
      <c r="C499" s="201"/>
      <c r="D499" s="244"/>
      <c r="E499" s="156"/>
      <c r="F499" s="201"/>
      <c r="G499" s="201"/>
      <c r="H499" s="161" t="s">
        <v>665</v>
      </c>
      <c r="I499" s="204"/>
      <c r="J499" s="205"/>
      <c r="K499" s="204"/>
    </row>
    <row r="500" spans="2:11">
      <c r="B500" s="201"/>
      <c r="C500" s="201"/>
      <c r="D500" s="244"/>
      <c r="E500" s="156"/>
      <c r="F500" s="201"/>
      <c r="G500" s="172">
        <v>1</v>
      </c>
      <c r="H500" s="199" t="s">
        <v>227</v>
      </c>
      <c r="I500" s="182">
        <f>SUM(I482:I498)</f>
        <v>15825000</v>
      </c>
      <c r="J500" s="205"/>
      <c r="K500" s="182">
        <f>SUM(I500)</f>
        <v>15825000</v>
      </c>
    </row>
    <row r="501" spans="2:11">
      <c r="B501" s="201"/>
      <c r="C501" s="201"/>
      <c r="D501" s="244"/>
      <c r="E501" s="156"/>
      <c r="F501" s="201"/>
      <c r="G501" s="268" t="s">
        <v>572</v>
      </c>
      <c r="H501" s="199" t="s">
        <v>366</v>
      </c>
      <c r="I501" s="258"/>
      <c r="J501" s="258">
        <f>SUM(J482:J498)</f>
        <v>17185000</v>
      </c>
      <c r="K501" s="182">
        <f>SUM(J501)</f>
        <v>17185000</v>
      </c>
    </row>
    <row r="502" spans="2:11">
      <c r="B502" s="201"/>
      <c r="C502" s="334"/>
      <c r="D502" s="244"/>
      <c r="E502" s="156"/>
      <c r="F502" s="201"/>
      <c r="G502" s="172"/>
      <c r="H502" s="161" t="s">
        <v>554</v>
      </c>
      <c r="I502" s="258">
        <f>SUM(I500:I501)</f>
        <v>15825000</v>
      </c>
      <c r="J502" s="182">
        <f>SUM(J501)</f>
        <v>17185000</v>
      </c>
      <c r="K502" s="182">
        <f t="shared" si="6"/>
        <v>33010000</v>
      </c>
    </row>
    <row r="503" spans="2:11">
      <c r="B503" s="334"/>
      <c r="C503" s="201"/>
      <c r="D503" s="331"/>
      <c r="E503" s="156"/>
      <c r="F503" s="172"/>
      <c r="G503" s="201"/>
      <c r="H503" s="335" t="s">
        <v>667</v>
      </c>
      <c r="I503" s="182"/>
      <c r="J503" s="174"/>
      <c r="K503" s="182"/>
    </row>
    <row r="504" spans="2:11">
      <c r="B504" s="183"/>
      <c r="C504" s="201"/>
      <c r="D504" s="265"/>
      <c r="E504" s="265"/>
      <c r="F504" s="201"/>
      <c r="G504" s="172">
        <v>1</v>
      </c>
      <c r="H504" s="333" t="s">
        <v>668</v>
      </c>
      <c r="I504" s="182">
        <f>SUM(I502)</f>
        <v>15825000</v>
      </c>
      <c r="J504" s="182"/>
      <c r="K504" s="182">
        <f>SUM(I504)</f>
        <v>15825000</v>
      </c>
    </row>
    <row r="505" spans="2:11">
      <c r="B505" s="183"/>
      <c r="C505" s="201"/>
      <c r="D505" s="266"/>
      <c r="E505" s="266"/>
      <c r="F505" s="156"/>
      <c r="G505" s="268" t="s">
        <v>572</v>
      </c>
      <c r="H505" s="161" t="s">
        <v>669</v>
      </c>
      <c r="I505" s="182"/>
      <c r="J505" s="258">
        <f>SUM(J501)</f>
        <v>17185000</v>
      </c>
      <c r="K505" s="182">
        <f>SUM(J505)</f>
        <v>17185000</v>
      </c>
    </row>
    <row r="506" spans="2:11">
      <c r="B506" s="201"/>
      <c r="C506" s="201"/>
      <c r="D506" s="266"/>
      <c r="E506" s="266"/>
      <c r="F506" s="201"/>
      <c r="G506" s="201"/>
      <c r="H506" s="161" t="s">
        <v>422</v>
      </c>
      <c r="I506" s="182">
        <f>SUM(I502)</f>
        <v>15825000</v>
      </c>
      <c r="J506" s="174">
        <f>SUM(J502)</f>
        <v>17185000</v>
      </c>
      <c r="K506" s="182">
        <f>SUM(K504,J505)</f>
        <v>33010000</v>
      </c>
    </row>
    <row r="507" spans="2:11">
      <c r="B507" s="201"/>
      <c r="C507" s="201"/>
      <c r="D507" s="266"/>
      <c r="E507" s="266"/>
      <c r="F507" s="172"/>
      <c r="G507" s="201"/>
      <c r="H507" s="404" t="s">
        <v>726</v>
      </c>
      <c r="I507" s="182">
        <f>SUM(I145,I156,I222,I248,I286,I303,I318,I339,I381,I392,I409,I433,I477,I506,I399)</f>
        <v>453226000</v>
      </c>
      <c r="J507" s="182">
        <f>SUM(J145+J156+J222+J248+J286+J303+J318+J339+J381+J392+J409+J433+J477+J506)</f>
        <v>17185000</v>
      </c>
      <c r="K507" s="182">
        <f>SUM(K145,K156,K222,K248,K286,K303,K318,K339,K381,K392,K409,K433,K477,K506)</f>
        <v>465411000</v>
      </c>
    </row>
    <row r="508" spans="2:11">
      <c r="B508" s="201"/>
      <c r="C508" s="265"/>
      <c r="D508" s="207"/>
      <c r="E508" s="201"/>
      <c r="F508" s="201"/>
      <c r="G508" s="201"/>
      <c r="H508" s="161" t="s">
        <v>505</v>
      </c>
      <c r="I508" s="182">
        <f>SUM(I54,I507)</f>
        <v>502517000</v>
      </c>
      <c r="J508" s="182">
        <f>SUM(J54,J507)</f>
        <v>17185000</v>
      </c>
      <c r="K508" s="182">
        <f>SUM(I508:J508)</f>
        <v>519702000</v>
      </c>
    </row>
  </sheetData>
  <mergeCells count="38">
    <mergeCell ref="K120:K121"/>
    <mergeCell ref="G120:G121"/>
    <mergeCell ref="H120:H121"/>
    <mergeCell ref="I120:I121"/>
    <mergeCell ref="J120:J121"/>
    <mergeCell ref="B120:B121"/>
    <mergeCell ref="C119:C120"/>
    <mergeCell ref="D120:D121"/>
    <mergeCell ref="E120:E121"/>
    <mergeCell ref="F120:F121"/>
    <mergeCell ref="H46:H47"/>
    <mergeCell ref="I46:I47"/>
    <mergeCell ref="J46:J47"/>
    <mergeCell ref="K46:K47"/>
    <mergeCell ref="B46:B47"/>
    <mergeCell ref="C45:C46"/>
    <mergeCell ref="E46:E47"/>
    <mergeCell ref="F46:F47"/>
    <mergeCell ref="G46:G47"/>
    <mergeCell ref="B30:B31"/>
    <mergeCell ref="C29:C30"/>
    <mergeCell ref="E30:E31"/>
    <mergeCell ref="F30:F31"/>
    <mergeCell ref="G30:G31"/>
    <mergeCell ref="H30:H31"/>
    <mergeCell ref="I30:I31"/>
    <mergeCell ref="J30:J31"/>
    <mergeCell ref="K30:K31"/>
    <mergeCell ref="I8:I9"/>
    <mergeCell ref="J8:J9"/>
    <mergeCell ref="K8:K9"/>
    <mergeCell ref="H8:H9"/>
    <mergeCell ref="B2:K2"/>
    <mergeCell ref="B8:B9"/>
    <mergeCell ref="C8:C9"/>
    <mergeCell ref="E8:E9"/>
    <mergeCell ref="F8:F9"/>
    <mergeCell ref="G8:G9"/>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dimension ref="B2:L97"/>
  <sheetViews>
    <sheetView topLeftCell="A86" workbookViewId="0">
      <selection activeCell="J10" sqref="J10"/>
    </sheetView>
  </sheetViews>
  <sheetFormatPr defaultRowHeight="15"/>
  <cols>
    <col min="1" max="1" width="12.5703125" customWidth="1"/>
    <col min="2" max="2" width="16.140625" customWidth="1"/>
    <col min="3" max="3" width="6.42578125" customWidth="1"/>
    <col min="4" max="4" width="12.5703125" customWidth="1"/>
    <col min="5" max="5" width="13" customWidth="1"/>
    <col min="6" max="6" width="10.85546875" customWidth="1"/>
    <col min="7" max="7" width="9.85546875" customWidth="1"/>
    <col min="8" max="8" width="10.140625" customWidth="1"/>
    <col min="9" max="9" width="10" customWidth="1"/>
    <col min="10" max="10" width="11.28515625" customWidth="1"/>
    <col min="11" max="11" width="9.5703125" customWidth="1"/>
    <col min="12" max="12" width="10.7109375" customWidth="1"/>
  </cols>
  <sheetData>
    <row r="2" spans="2:12" ht="63.75" customHeight="1">
      <c r="B2" s="443" t="s">
        <v>708</v>
      </c>
      <c r="C2" s="444"/>
      <c r="D2" s="444"/>
      <c r="E2" s="444"/>
      <c r="F2" s="444"/>
      <c r="G2" s="444"/>
      <c r="H2" s="444"/>
      <c r="I2" s="444"/>
      <c r="J2" s="444"/>
      <c r="K2" s="444"/>
      <c r="L2" s="444"/>
    </row>
    <row r="3" spans="2:12" ht="15.75" thickBot="1"/>
    <row r="4" spans="2:12" ht="51.75" thickBot="1">
      <c r="B4" s="138" t="s">
        <v>423</v>
      </c>
      <c r="C4" s="139" t="s">
        <v>424</v>
      </c>
      <c r="D4" s="139" t="s">
        <v>425</v>
      </c>
      <c r="E4" s="139" t="s">
        <v>426</v>
      </c>
      <c r="F4" s="139" t="s">
        <v>636</v>
      </c>
      <c r="G4" s="139" t="s">
        <v>637</v>
      </c>
      <c r="H4" s="139" t="s">
        <v>638</v>
      </c>
      <c r="I4" s="139" t="s">
        <v>639</v>
      </c>
      <c r="J4" s="139" t="s">
        <v>121</v>
      </c>
      <c r="K4" s="139" t="s">
        <v>427</v>
      </c>
      <c r="L4" s="139" t="s">
        <v>428</v>
      </c>
    </row>
    <row r="5" spans="2:12" ht="15.75" thickBot="1">
      <c r="B5" s="57"/>
      <c r="C5" s="36"/>
      <c r="D5" s="36"/>
      <c r="E5" s="36"/>
      <c r="F5" s="36"/>
      <c r="G5" s="36"/>
      <c r="H5" s="36"/>
      <c r="I5" s="36"/>
      <c r="J5" s="36"/>
      <c r="K5" s="36"/>
      <c r="L5" s="36"/>
    </row>
    <row r="6" spans="2:12" ht="97.5" customHeight="1" thickBot="1">
      <c r="B6" s="463" t="s">
        <v>429</v>
      </c>
      <c r="C6" s="466" t="s">
        <v>503</v>
      </c>
      <c r="D6" s="140" t="s">
        <v>430</v>
      </c>
      <c r="E6" s="140" t="s">
        <v>431</v>
      </c>
      <c r="F6" s="141">
        <v>70</v>
      </c>
      <c r="G6" s="141">
        <v>80</v>
      </c>
      <c r="H6" s="141">
        <v>80</v>
      </c>
      <c r="I6" s="141">
        <v>80</v>
      </c>
      <c r="J6" s="176">
        <v>8000000</v>
      </c>
      <c r="K6" s="176">
        <v>0</v>
      </c>
      <c r="L6" s="176">
        <f>SUM(J6:K6)</f>
        <v>8000000</v>
      </c>
    </row>
    <row r="7" spans="2:12" ht="15.75" hidden="1" thickBot="1">
      <c r="B7" s="464"/>
      <c r="C7" s="467"/>
      <c r="D7" s="469"/>
      <c r="E7" s="140"/>
      <c r="F7" s="140"/>
      <c r="G7" s="140"/>
      <c r="H7" s="140"/>
      <c r="I7" s="140"/>
      <c r="J7" s="176"/>
      <c r="K7" s="176"/>
      <c r="L7" s="176"/>
    </row>
    <row r="8" spans="2:12" ht="15.75" hidden="1" thickBot="1">
      <c r="B8" s="464"/>
      <c r="C8" s="467"/>
      <c r="D8" s="470"/>
      <c r="E8" s="140"/>
      <c r="F8" s="140"/>
      <c r="G8" s="140"/>
      <c r="H8" s="140"/>
      <c r="I8" s="140"/>
      <c r="J8" s="176"/>
      <c r="K8" s="176"/>
      <c r="L8" s="176"/>
    </row>
    <row r="9" spans="2:12" ht="15.75" hidden="1" thickBot="1">
      <c r="B9" s="465"/>
      <c r="C9" s="468"/>
      <c r="D9" s="140"/>
      <c r="E9" s="140"/>
      <c r="F9" s="140"/>
      <c r="G9" s="140"/>
      <c r="H9" s="140"/>
      <c r="I9" s="140"/>
      <c r="J9" s="176"/>
      <c r="K9" s="176"/>
      <c r="L9" s="176"/>
    </row>
    <row r="10" spans="2:12" ht="232.5" customHeight="1" thickBot="1">
      <c r="B10" s="271" t="s">
        <v>433</v>
      </c>
      <c r="C10" s="272" t="s">
        <v>573</v>
      </c>
      <c r="D10" s="140" t="s">
        <v>434</v>
      </c>
      <c r="E10" s="140" t="s">
        <v>435</v>
      </c>
      <c r="F10" s="141">
        <v>1</v>
      </c>
      <c r="G10" s="141">
        <v>3</v>
      </c>
      <c r="H10" s="141">
        <v>3</v>
      </c>
      <c r="I10" s="141">
        <v>3</v>
      </c>
      <c r="J10" s="176">
        <f>SUM(J11:J20)</f>
        <v>56000000</v>
      </c>
      <c r="K10" s="176">
        <v>0</v>
      </c>
      <c r="L10" s="176">
        <f t="shared" ref="L10:L20" si="0">SUM(J10:K10)</f>
        <v>56000000</v>
      </c>
    </row>
    <row r="11" spans="2:12" ht="30" customHeight="1" thickBot="1">
      <c r="B11" s="273" t="s">
        <v>290</v>
      </c>
      <c r="C11" s="274">
        <v>2</v>
      </c>
      <c r="D11" s="222"/>
      <c r="E11" s="222"/>
      <c r="F11" s="223"/>
      <c r="G11" s="223"/>
      <c r="H11" s="223"/>
      <c r="I11" s="223"/>
      <c r="J11" s="177">
        <v>8000000</v>
      </c>
      <c r="K11" s="177"/>
      <c r="L11" s="178">
        <f t="shared" si="0"/>
        <v>8000000</v>
      </c>
    </row>
    <row r="12" spans="2:12" ht="51.75" thickBot="1">
      <c r="B12" s="211" t="s">
        <v>292</v>
      </c>
      <c r="C12" s="212">
        <v>3</v>
      </c>
      <c r="D12" s="36"/>
      <c r="E12" s="36"/>
      <c r="F12" s="36"/>
      <c r="G12" s="36"/>
      <c r="H12" s="36"/>
      <c r="I12" s="36"/>
      <c r="J12" s="146">
        <v>5000000</v>
      </c>
      <c r="K12" s="146"/>
      <c r="L12" s="178">
        <f t="shared" si="0"/>
        <v>5000000</v>
      </c>
    </row>
    <row r="13" spans="2:12" ht="15.75" thickBot="1">
      <c r="B13" s="211" t="s">
        <v>295</v>
      </c>
      <c r="C13" s="212">
        <v>4</v>
      </c>
      <c r="D13" s="36"/>
      <c r="E13" s="36"/>
      <c r="F13" s="36"/>
      <c r="G13" s="36"/>
      <c r="H13" s="36"/>
      <c r="I13" s="36"/>
      <c r="J13" s="146">
        <v>1000000</v>
      </c>
      <c r="K13" s="146"/>
      <c r="L13" s="178">
        <f t="shared" si="0"/>
        <v>1000000</v>
      </c>
    </row>
    <row r="14" spans="2:12" ht="39" thickBot="1">
      <c r="B14" s="211" t="s">
        <v>297</v>
      </c>
      <c r="C14" s="212">
        <v>8</v>
      </c>
      <c r="D14" s="36"/>
      <c r="E14" s="36"/>
      <c r="F14" s="36"/>
      <c r="G14" s="36"/>
      <c r="H14" s="36"/>
      <c r="I14" s="36"/>
      <c r="J14" s="276">
        <v>2000000</v>
      </c>
      <c r="K14" s="275"/>
      <c r="L14" s="178">
        <f t="shared" si="0"/>
        <v>2000000</v>
      </c>
    </row>
    <row r="15" spans="2:12" ht="51.75" thickBot="1">
      <c r="B15" s="211" t="s">
        <v>574</v>
      </c>
      <c r="C15" s="212"/>
      <c r="D15" s="36"/>
      <c r="E15" s="36"/>
      <c r="F15" s="36"/>
      <c r="G15" s="36"/>
      <c r="H15" s="36"/>
      <c r="I15" s="36"/>
      <c r="J15" s="146">
        <v>10000000</v>
      </c>
      <c r="K15" s="146"/>
      <c r="L15" s="178">
        <f t="shared" si="0"/>
        <v>10000000</v>
      </c>
    </row>
    <row r="16" spans="2:12" ht="26.25" thickBot="1">
      <c r="B16" s="211" t="s">
        <v>304</v>
      </c>
      <c r="C16" s="212">
        <v>9</v>
      </c>
      <c r="D16" s="36"/>
      <c r="E16" s="36"/>
      <c r="F16" s="36"/>
      <c r="G16" s="36"/>
      <c r="H16" s="36"/>
      <c r="I16" s="36"/>
      <c r="J16" s="146">
        <v>2000000</v>
      </c>
      <c r="K16" s="146"/>
      <c r="L16" s="178">
        <f t="shared" si="0"/>
        <v>2000000</v>
      </c>
    </row>
    <row r="17" spans="2:12" ht="26.25" thickBot="1">
      <c r="B17" s="211" t="s">
        <v>575</v>
      </c>
      <c r="C17" s="212"/>
      <c r="D17" s="36"/>
      <c r="E17" s="36"/>
      <c r="F17" s="36"/>
      <c r="G17" s="36"/>
      <c r="H17" s="36"/>
      <c r="I17" s="36"/>
      <c r="J17" s="146">
        <v>5000000</v>
      </c>
      <c r="K17" s="146"/>
      <c r="L17" s="178">
        <f t="shared" si="0"/>
        <v>5000000</v>
      </c>
    </row>
    <row r="18" spans="2:12" ht="15.75" thickBot="1">
      <c r="B18" s="316" t="s">
        <v>655</v>
      </c>
      <c r="C18" s="212"/>
      <c r="D18" s="36"/>
      <c r="E18" s="36"/>
      <c r="F18" s="36"/>
      <c r="G18" s="36"/>
      <c r="H18" s="36"/>
      <c r="I18" s="36"/>
      <c r="J18" s="146">
        <v>6000000</v>
      </c>
      <c r="K18" s="146"/>
      <c r="L18" s="178">
        <f t="shared" si="0"/>
        <v>6000000</v>
      </c>
    </row>
    <row r="19" spans="2:12" ht="15.75" thickBot="1">
      <c r="B19" s="390"/>
      <c r="C19" s="212"/>
      <c r="D19" s="36"/>
      <c r="E19" s="36"/>
      <c r="F19" s="36"/>
      <c r="G19" s="36"/>
      <c r="H19" s="36"/>
      <c r="I19" s="36"/>
      <c r="J19" s="146"/>
      <c r="K19" s="146"/>
      <c r="L19" s="178"/>
    </row>
    <row r="20" spans="2:12" ht="99.75" customHeight="1" thickBot="1">
      <c r="B20" s="211" t="s">
        <v>436</v>
      </c>
      <c r="C20" s="212">
        <v>1</v>
      </c>
      <c r="D20" s="36" t="s">
        <v>437</v>
      </c>
      <c r="E20" s="36" t="s">
        <v>438</v>
      </c>
      <c r="F20" s="136">
        <v>10</v>
      </c>
      <c r="G20" s="136">
        <v>12</v>
      </c>
      <c r="H20" s="136">
        <v>14</v>
      </c>
      <c r="I20" s="136">
        <v>16</v>
      </c>
      <c r="J20" s="146">
        <v>17000000</v>
      </c>
      <c r="K20" s="146">
        <v>0</v>
      </c>
      <c r="L20" s="178">
        <f t="shared" si="0"/>
        <v>17000000</v>
      </c>
    </row>
    <row r="21" spans="2:12" ht="85.5" customHeight="1">
      <c r="B21" s="463" t="s">
        <v>439</v>
      </c>
      <c r="C21" s="463">
        <v>1501</v>
      </c>
      <c r="D21" s="469" t="s">
        <v>440</v>
      </c>
      <c r="E21" s="473" t="s">
        <v>441</v>
      </c>
      <c r="F21" s="469"/>
      <c r="G21" s="469"/>
      <c r="H21" s="469"/>
      <c r="I21" s="469"/>
      <c r="J21" s="471">
        <f>SUM(J23:J24,J26)</f>
        <v>30000000</v>
      </c>
      <c r="K21" s="471"/>
      <c r="L21" s="471">
        <f>SUM(J21:K22)</f>
        <v>30000000</v>
      </c>
    </row>
    <row r="22" spans="2:12" ht="19.5" customHeight="1" thickBot="1">
      <c r="B22" s="465"/>
      <c r="C22" s="465"/>
      <c r="D22" s="470"/>
      <c r="E22" s="474"/>
      <c r="F22" s="470"/>
      <c r="G22" s="470"/>
      <c r="H22" s="470"/>
      <c r="I22" s="470"/>
      <c r="J22" s="472"/>
      <c r="K22" s="472"/>
      <c r="L22" s="472"/>
    </row>
    <row r="23" spans="2:12" ht="39" thickBot="1">
      <c r="B23" s="273" t="s">
        <v>576</v>
      </c>
      <c r="C23" s="137"/>
      <c r="D23" s="36"/>
      <c r="E23" s="36"/>
      <c r="F23" s="36"/>
      <c r="G23" s="36"/>
      <c r="H23" s="36"/>
      <c r="I23" s="36"/>
      <c r="J23" s="146">
        <v>5000000</v>
      </c>
      <c r="K23" s="146"/>
      <c r="L23" s="146">
        <f>SUM(J23:K23)</f>
        <v>5000000</v>
      </c>
    </row>
    <row r="24" spans="2:12" ht="27" thickBot="1">
      <c r="B24" s="277" t="s">
        <v>577</v>
      </c>
      <c r="C24" s="274"/>
      <c r="D24" s="36"/>
      <c r="E24" s="36"/>
      <c r="F24" s="36"/>
      <c r="G24" s="36"/>
      <c r="H24" s="36"/>
      <c r="I24" s="36"/>
      <c r="J24" s="146">
        <v>5000000</v>
      </c>
      <c r="K24" s="146"/>
      <c r="L24" s="146">
        <f>SUM(J24:K24)</f>
        <v>5000000</v>
      </c>
    </row>
    <row r="25" spans="2:12" ht="15.75" hidden="1" customHeight="1" thickBot="1">
      <c r="B25" s="211"/>
      <c r="C25" s="212"/>
      <c r="D25" s="211"/>
      <c r="E25" s="213"/>
      <c r="F25" s="211"/>
      <c r="G25" s="211"/>
      <c r="H25" s="211"/>
      <c r="I25" s="211"/>
      <c r="J25" s="211"/>
      <c r="K25" s="211"/>
      <c r="L25" s="211"/>
    </row>
    <row r="26" spans="2:12" ht="15.75" customHeight="1" thickBot="1">
      <c r="B26" s="324" t="s">
        <v>624</v>
      </c>
      <c r="C26" s="325"/>
      <c r="D26" s="324"/>
      <c r="E26" s="326"/>
      <c r="F26" s="324"/>
      <c r="G26" s="324"/>
      <c r="H26" s="324"/>
      <c r="I26" s="324"/>
      <c r="J26" s="327">
        <v>20000000</v>
      </c>
      <c r="K26" s="324"/>
      <c r="L26" s="328">
        <f>SUM(J26)</f>
        <v>20000000</v>
      </c>
    </row>
    <row r="27" spans="2:12" ht="119.25" customHeight="1">
      <c r="B27" s="463" t="s">
        <v>442</v>
      </c>
      <c r="C27" s="466" t="s">
        <v>568</v>
      </c>
      <c r="D27" s="469" t="s">
        <v>443</v>
      </c>
      <c r="E27" s="475" t="s">
        <v>444</v>
      </c>
      <c r="F27" s="469">
        <v>1</v>
      </c>
      <c r="G27" s="469">
        <v>1</v>
      </c>
      <c r="H27" s="469">
        <v>1</v>
      </c>
      <c r="I27" s="469">
        <v>1</v>
      </c>
      <c r="J27" s="471">
        <f>SUM(J29)</f>
        <v>10000000</v>
      </c>
      <c r="K27" s="471">
        <v>0</v>
      </c>
      <c r="L27" s="471">
        <f>SUM(J27:K28)</f>
        <v>10000000</v>
      </c>
    </row>
    <row r="28" spans="2:12" ht="15.75" thickBot="1">
      <c r="B28" s="465"/>
      <c r="C28" s="468"/>
      <c r="D28" s="470"/>
      <c r="E28" s="476"/>
      <c r="F28" s="470"/>
      <c r="G28" s="470"/>
      <c r="H28" s="470"/>
      <c r="I28" s="470"/>
      <c r="J28" s="472"/>
      <c r="K28" s="472"/>
      <c r="L28" s="472"/>
    </row>
    <row r="29" spans="2:12" ht="137.25" customHeight="1">
      <c r="B29" s="477" t="s">
        <v>445</v>
      </c>
      <c r="C29" s="479" t="s">
        <v>503</v>
      </c>
      <c r="D29" s="477" t="s">
        <v>446</v>
      </c>
      <c r="E29" s="481" t="s">
        <v>447</v>
      </c>
      <c r="F29" s="477">
        <v>4</v>
      </c>
      <c r="G29" s="477">
        <v>4</v>
      </c>
      <c r="H29" s="477">
        <v>4</v>
      </c>
      <c r="I29" s="477">
        <v>5</v>
      </c>
      <c r="J29" s="483">
        <v>10000000</v>
      </c>
      <c r="K29" s="483">
        <v>0</v>
      </c>
      <c r="L29" s="483">
        <f>SUM(J29:K30)</f>
        <v>10000000</v>
      </c>
    </row>
    <row r="30" spans="2:12" ht="15.75" thickBot="1">
      <c r="B30" s="478"/>
      <c r="C30" s="480"/>
      <c r="D30" s="478"/>
      <c r="E30" s="482"/>
      <c r="F30" s="478"/>
      <c r="G30" s="478"/>
      <c r="H30" s="478"/>
      <c r="I30" s="478"/>
      <c r="J30" s="484"/>
      <c r="K30" s="484"/>
      <c r="L30" s="484"/>
    </row>
    <row r="31" spans="2:12" ht="123.75" customHeight="1">
      <c r="B31" s="463" t="s">
        <v>448</v>
      </c>
      <c r="C31" s="466" t="s">
        <v>569</v>
      </c>
      <c r="D31" s="469" t="s">
        <v>449</v>
      </c>
      <c r="E31" s="473" t="s">
        <v>450</v>
      </c>
      <c r="F31" s="469">
        <v>0.17</v>
      </c>
      <c r="G31" s="469">
        <v>0.17</v>
      </c>
      <c r="H31" s="469">
        <v>0.5</v>
      </c>
      <c r="I31" s="469">
        <v>0.5</v>
      </c>
      <c r="J31" s="471">
        <f>SUM(J33)</f>
        <v>1500000</v>
      </c>
      <c r="K31" s="471">
        <v>0</v>
      </c>
      <c r="L31" s="471">
        <f>SUM(J31:K32)</f>
        <v>1500000</v>
      </c>
    </row>
    <row r="32" spans="2:12" ht="15.75" thickBot="1">
      <c r="B32" s="465"/>
      <c r="C32" s="468"/>
      <c r="D32" s="470"/>
      <c r="E32" s="474"/>
      <c r="F32" s="470"/>
      <c r="G32" s="470"/>
      <c r="H32" s="470"/>
      <c r="I32" s="470"/>
      <c r="J32" s="472"/>
      <c r="K32" s="472"/>
      <c r="L32" s="472"/>
    </row>
    <row r="33" spans="2:12" ht="128.25" customHeight="1">
      <c r="B33" s="477" t="s">
        <v>451</v>
      </c>
      <c r="C33" s="479" t="s">
        <v>503</v>
      </c>
      <c r="D33" s="477" t="s">
        <v>452</v>
      </c>
      <c r="E33" s="485" t="s">
        <v>453</v>
      </c>
      <c r="F33" s="477">
        <v>1</v>
      </c>
      <c r="G33" s="477">
        <v>1</v>
      </c>
      <c r="H33" s="477">
        <v>1</v>
      </c>
      <c r="I33" s="477">
        <v>1</v>
      </c>
      <c r="J33" s="483">
        <v>1500000</v>
      </c>
      <c r="K33" s="483">
        <v>0</v>
      </c>
      <c r="L33" s="483">
        <f>SUM(J33:K34)</f>
        <v>1500000</v>
      </c>
    </row>
    <row r="34" spans="2:12" ht="15.75" thickBot="1">
      <c r="B34" s="478"/>
      <c r="C34" s="480"/>
      <c r="D34" s="478"/>
      <c r="E34" s="486"/>
      <c r="F34" s="478"/>
      <c r="G34" s="478"/>
      <c r="H34" s="478"/>
      <c r="I34" s="478"/>
      <c r="J34" s="484"/>
      <c r="K34" s="484"/>
      <c r="L34" s="484"/>
    </row>
    <row r="35" spans="2:12" ht="88.5" customHeight="1" thickBot="1">
      <c r="B35" s="142" t="s">
        <v>454</v>
      </c>
      <c r="C35" s="279" t="s">
        <v>578</v>
      </c>
      <c r="D35" s="140" t="s">
        <v>455</v>
      </c>
      <c r="E35" s="140" t="s">
        <v>456</v>
      </c>
      <c r="F35" s="141">
        <v>62</v>
      </c>
      <c r="G35" s="141">
        <v>62</v>
      </c>
      <c r="H35" s="141">
        <v>62</v>
      </c>
      <c r="I35" s="141">
        <v>62</v>
      </c>
      <c r="J35" s="176">
        <f>SUM(J36:J38)</f>
        <v>50500000</v>
      </c>
      <c r="K35" s="176">
        <v>0</v>
      </c>
      <c r="L35" s="176">
        <f>SUM(J35:K35)</f>
        <v>50500000</v>
      </c>
    </row>
    <row r="36" spans="2:12" ht="96.75" customHeight="1" thickBot="1">
      <c r="B36" s="283" t="s">
        <v>313</v>
      </c>
      <c r="C36" s="280" t="s">
        <v>654</v>
      </c>
      <c r="D36" s="36" t="s">
        <v>455</v>
      </c>
      <c r="E36" s="36" t="s">
        <v>457</v>
      </c>
      <c r="F36" s="136">
        <v>40</v>
      </c>
      <c r="G36" s="136">
        <v>20</v>
      </c>
      <c r="H36" s="136">
        <v>10</v>
      </c>
      <c r="I36" s="136">
        <v>10</v>
      </c>
      <c r="J36" s="177">
        <v>39000000</v>
      </c>
      <c r="K36" s="177">
        <v>0</v>
      </c>
      <c r="L36" s="177">
        <f>SUM(J36:K36)</f>
        <v>39000000</v>
      </c>
    </row>
    <row r="37" spans="2:12" ht="51.75" thickBot="1">
      <c r="B37" s="235" t="s">
        <v>579</v>
      </c>
      <c r="C37" s="280" t="s">
        <v>587</v>
      </c>
      <c r="D37" s="36"/>
      <c r="E37" s="36"/>
      <c r="F37" s="36"/>
      <c r="G37" s="36"/>
      <c r="H37" s="36"/>
      <c r="I37" s="36"/>
      <c r="J37" s="146">
        <v>10000000</v>
      </c>
      <c r="K37" s="146">
        <v>0</v>
      </c>
      <c r="L37" s="146">
        <f>SUM(J37:K37)</f>
        <v>10000000</v>
      </c>
    </row>
    <row r="38" spans="2:12" ht="64.5" thickBot="1">
      <c r="B38" s="235" t="s">
        <v>580</v>
      </c>
      <c r="C38" s="280" t="s">
        <v>670</v>
      </c>
      <c r="D38" s="36"/>
      <c r="E38" s="36"/>
      <c r="F38" s="36"/>
      <c r="G38" s="36"/>
      <c r="H38" s="36"/>
      <c r="I38" s="36"/>
      <c r="J38" s="146">
        <v>1500000</v>
      </c>
      <c r="K38" s="146"/>
      <c r="L38" s="146">
        <f>SUM(J38:K38)</f>
        <v>1500000</v>
      </c>
    </row>
    <row r="39" spans="2:12" ht="139.5" customHeight="1">
      <c r="B39" s="463" t="s">
        <v>459</v>
      </c>
      <c r="C39" s="466">
        <v>2001</v>
      </c>
      <c r="D39" s="469" t="s">
        <v>460</v>
      </c>
      <c r="E39" s="473" t="s">
        <v>461</v>
      </c>
      <c r="F39" s="469">
        <v>80</v>
      </c>
      <c r="G39" s="469">
        <v>100</v>
      </c>
      <c r="H39" s="469">
        <v>100</v>
      </c>
      <c r="I39" s="469">
        <v>100</v>
      </c>
      <c r="J39" s="471">
        <f>SUM(J41)</f>
        <v>39821000</v>
      </c>
      <c r="K39" s="471">
        <f>SUM(K41)</f>
        <v>0</v>
      </c>
      <c r="L39" s="471">
        <f>SUM(J39:K40)</f>
        <v>39821000</v>
      </c>
    </row>
    <row r="40" spans="2:12" ht="15.75" thickBot="1">
      <c r="B40" s="465"/>
      <c r="C40" s="468"/>
      <c r="D40" s="470"/>
      <c r="E40" s="474"/>
      <c r="F40" s="470"/>
      <c r="G40" s="470"/>
      <c r="H40" s="470"/>
      <c r="I40" s="470"/>
      <c r="J40" s="472"/>
      <c r="K40" s="472"/>
      <c r="L40" s="472"/>
    </row>
    <row r="41" spans="2:12" ht="84" customHeight="1">
      <c r="B41" s="477" t="s">
        <v>687</v>
      </c>
      <c r="C41" s="479" t="s">
        <v>503</v>
      </c>
      <c r="D41" s="477" t="s">
        <v>462</v>
      </c>
      <c r="E41" s="485" t="s">
        <v>463</v>
      </c>
      <c r="F41" s="477"/>
      <c r="G41" s="477"/>
      <c r="H41" s="477"/>
      <c r="I41" s="477"/>
      <c r="J41" s="483">
        <v>39821000</v>
      </c>
      <c r="K41" s="483"/>
      <c r="L41" s="483">
        <f>SUM(J41:K44)</f>
        <v>39821000</v>
      </c>
    </row>
    <row r="42" spans="2:12" ht="84" customHeight="1">
      <c r="B42" s="487"/>
      <c r="C42" s="488"/>
      <c r="D42" s="487"/>
      <c r="E42" s="489"/>
      <c r="F42" s="487"/>
      <c r="G42" s="487"/>
      <c r="H42" s="487"/>
      <c r="I42" s="487"/>
      <c r="J42" s="490"/>
      <c r="K42" s="490"/>
      <c r="L42" s="490"/>
    </row>
    <row r="43" spans="2:12" ht="84" customHeight="1">
      <c r="B43" s="487"/>
      <c r="C43" s="488"/>
      <c r="D43" s="487"/>
      <c r="E43" s="489"/>
      <c r="F43" s="487"/>
      <c r="G43" s="487"/>
      <c r="H43" s="487"/>
      <c r="I43" s="487"/>
      <c r="J43" s="490"/>
      <c r="K43" s="490"/>
      <c r="L43" s="490"/>
    </row>
    <row r="44" spans="2:12" ht="15.75" thickBot="1">
      <c r="B44" s="478"/>
      <c r="C44" s="480"/>
      <c r="D44" s="478"/>
      <c r="E44" s="486"/>
      <c r="F44" s="478"/>
      <c r="G44" s="478"/>
      <c r="H44" s="478"/>
      <c r="I44" s="478"/>
      <c r="J44" s="484"/>
      <c r="K44" s="484"/>
      <c r="L44" s="484"/>
    </row>
    <row r="45" spans="2:12" ht="15.75" thickBot="1">
      <c r="B45" s="324"/>
      <c r="C45" s="371"/>
      <c r="D45" s="324"/>
      <c r="E45" s="326"/>
      <c r="F45" s="324"/>
      <c r="G45" s="324"/>
      <c r="H45" s="324"/>
      <c r="I45" s="324"/>
      <c r="J45" s="327"/>
      <c r="K45" s="327"/>
      <c r="L45" s="327"/>
    </row>
    <row r="46" spans="2:12" ht="90.75" customHeight="1">
      <c r="B46" s="463" t="s">
        <v>464</v>
      </c>
      <c r="C46" s="466">
        <v>2002</v>
      </c>
      <c r="D46" s="469" t="s">
        <v>465</v>
      </c>
      <c r="E46" s="473" t="s">
        <v>466</v>
      </c>
      <c r="F46" s="469"/>
      <c r="G46" s="469"/>
      <c r="H46" s="469"/>
      <c r="I46" s="469"/>
      <c r="J46" s="471">
        <f>SUM(J48)</f>
        <v>39450000</v>
      </c>
      <c r="K46" s="471">
        <v>0</v>
      </c>
      <c r="L46" s="471">
        <f>SUM(J46:K47)</f>
        <v>39450000</v>
      </c>
    </row>
    <row r="47" spans="2:12" ht="15.75" thickBot="1">
      <c r="B47" s="465"/>
      <c r="C47" s="468"/>
      <c r="D47" s="470"/>
      <c r="E47" s="474"/>
      <c r="F47" s="470"/>
      <c r="G47" s="470"/>
      <c r="H47" s="470"/>
      <c r="I47" s="470"/>
      <c r="J47" s="472"/>
      <c r="K47" s="472"/>
      <c r="L47" s="472"/>
    </row>
    <row r="48" spans="2:12" ht="103.5" customHeight="1">
      <c r="B48" s="477" t="s">
        <v>370</v>
      </c>
      <c r="C48" s="495" t="s">
        <v>503</v>
      </c>
      <c r="D48" s="477" t="s">
        <v>467</v>
      </c>
      <c r="E48" s="485" t="s">
        <v>468</v>
      </c>
      <c r="F48" s="477">
        <v>17</v>
      </c>
      <c r="G48" s="477">
        <v>17</v>
      </c>
      <c r="H48" s="477">
        <v>17</v>
      </c>
      <c r="I48" s="477">
        <v>17</v>
      </c>
      <c r="J48" s="483">
        <v>39450000</v>
      </c>
      <c r="K48" s="483">
        <v>0</v>
      </c>
      <c r="L48" s="483">
        <f>SUM(J48:K49)</f>
        <v>39450000</v>
      </c>
    </row>
    <row r="49" spans="2:12" ht="15.75" thickBot="1">
      <c r="B49" s="478"/>
      <c r="C49" s="496"/>
      <c r="D49" s="478"/>
      <c r="E49" s="486"/>
      <c r="F49" s="478"/>
      <c r="G49" s="478"/>
      <c r="H49" s="478"/>
      <c r="I49" s="478"/>
      <c r="J49" s="484"/>
      <c r="K49" s="484"/>
      <c r="L49" s="484"/>
    </row>
    <row r="50" spans="2:12" ht="111.75" customHeight="1">
      <c r="B50" s="463" t="s">
        <v>469</v>
      </c>
      <c r="C50" s="466" t="s">
        <v>570</v>
      </c>
      <c r="D50" s="469" t="s">
        <v>470</v>
      </c>
      <c r="E50" s="492" t="s">
        <v>471</v>
      </c>
      <c r="F50" s="469">
        <v>620</v>
      </c>
      <c r="G50" s="469">
        <v>590</v>
      </c>
      <c r="H50" s="469">
        <v>550</v>
      </c>
      <c r="I50" s="469">
        <v>545</v>
      </c>
      <c r="J50" s="471">
        <f>SUM(J53,J54,J55,J56,J57)</f>
        <v>24950000</v>
      </c>
      <c r="K50" s="471">
        <v>0</v>
      </c>
      <c r="L50" s="471">
        <f>SUM(J50:K52)</f>
        <v>24950000</v>
      </c>
    </row>
    <row r="51" spans="2:12">
      <c r="B51" s="464"/>
      <c r="C51" s="467"/>
      <c r="D51" s="491"/>
      <c r="E51" s="493"/>
      <c r="F51" s="491"/>
      <c r="G51" s="491"/>
      <c r="H51" s="491"/>
      <c r="I51" s="491"/>
      <c r="J51" s="497"/>
      <c r="K51" s="497"/>
      <c r="L51" s="497"/>
    </row>
    <row r="52" spans="2:12" ht="15.75" thickBot="1">
      <c r="B52" s="465"/>
      <c r="C52" s="468"/>
      <c r="D52" s="470"/>
      <c r="E52" s="494"/>
      <c r="F52" s="470"/>
      <c r="G52" s="470"/>
      <c r="H52" s="470"/>
      <c r="I52" s="470"/>
      <c r="J52" s="472"/>
      <c r="K52" s="472"/>
      <c r="L52" s="472"/>
    </row>
    <row r="53" spans="2:12" ht="65.25" customHeight="1" thickBot="1">
      <c r="B53" s="273" t="s">
        <v>472</v>
      </c>
      <c r="C53" s="282" t="s">
        <v>503</v>
      </c>
      <c r="D53" s="273" t="s">
        <v>473</v>
      </c>
      <c r="E53" s="222" t="s">
        <v>474</v>
      </c>
      <c r="F53" s="36">
        <v>620</v>
      </c>
      <c r="G53" s="36">
        <v>590</v>
      </c>
      <c r="H53" s="36">
        <v>550</v>
      </c>
      <c r="I53" s="36">
        <v>545</v>
      </c>
      <c r="J53" s="146">
        <v>10000000</v>
      </c>
      <c r="K53" s="146">
        <v>0</v>
      </c>
      <c r="L53" s="146">
        <f>SUM(J53:K53)</f>
        <v>10000000</v>
      </c>
    </row>
    <row r="54" spans="2:12" ht="65.25" customHeight="1" thickBot="1">
      <c r="B54" s="232" t="s">
        <v>581</v>
      </c>
      <c r="C54" s="287" t="s">
        <v>584</v>
      </c>
      <c r="D54" s="231"/>
      <c r="E54" s="288"/>
      <c r="F54" s="289"/>
      <c r="G54" s="289"/>
      <c r="H54" s="289"/>
      <c r="I54" s="289"/>
      <c r="J54" s="290">
        <v>1000000</v>
      </c>
      <c r="K54" s="290"/>
      <c r="L54" s="290">
        <f>SUM(J54:K54)</f>
        <v>1000000</v>
      </c>
    </row>
    <row r="55" spans="2:12" ht="65.25" customHeight="1" thickBot="1">
      <c r="B55" s="316" t="s">
        <v>651</v>
      </c>
      <c r="C55" s="287" t="s">
        <v>586</v>
      </c>
      <c r="D55" s="315" t="s">
        <v>652</v>
      </c>
      <c r="E55" s="288" t="s">
        <v>653</v>
      </c>
      <c r="F55" s="289">
        <v>0</v>
      </c>
      <c r="G55" s="289">
        <v>100</v>
      </c>
      <c r="H55" s="289">
        <v>150</v>
      </c>
      <c r="I55" s="289">
        <v>200</v>
      </c>
      <c r="J55" s="290">
        <v>1950000</v>
      </c>
      <c r="K55" s="290"/>
      <c r="L55" s="290">
        <f>SUM(J55)</f>
        <v>1950000</v>
      </c>
    </row>
    <row r="56" spans="2:12" ht="223.5" customHeight="1" thickBot="1">
      <c r="B56" s="232" t="s">
        <v>389</v>
      </c>
      <c r="C56" s="284" t="s">
        <v>582</v>
      </c>
      <c r="D56" s="231" t="s">
        <v>475</v>
      </c>
      <c r="E56" s="234" t="s">
        <v>476</v>
      </c>
      <c r="F56" s="231">
        <v>820</v>
      </c>
      <c r="G56" s="231">
        <v>650</v>
      </c>
      <c r="H56" s="231">
        <v>550</v>
      </c>
      <c r="I56" s="231">
        <v>500</v>
      </c>
      <c r="J56" s="233">
        <v>6000000</v>
      </c>
      <c r="K56" s="233">
        <v>0</v>
      </c>
      <c r="L56" s="233">
        <f>SUM(J56:K56)</f>
        <v>6000000</v>
      </c>
    </row>
    <row r="57" spans="2:12" ht="15.75" thickBot="1">
      <c r="B57" s="57" t="s">
        <v>171</v>
      </c>
      <c r="C57" s="285" t="s">
        <v>583</v>
      </c>
      <c r="D57" s="273"/>
      <c r="E57" s="222"/>
      <c r="F57" s="222"/>
      <c r="G57" s="222"/>
      <c r="H57" s="222"/>
      <c r="I57" s="222"/>
      <c r="J57" s="286">
        <v>6000000</v>
      </c>
      <c r="K57" s="286"/>
      <c r="L57" s="286">
        <f>SUM(J57:K57)</f>
        <v>6000000</v>
      </c>
    </row>
    <row r="58" spans="2:12" ht="72" customHeight="1">
      <c r="B58" s="463" t="s">
        <v>477</v>
      </c>
      <c r="C58" s="466">
        <v>1801</v>
      </c>
      <c r="D58" s="469" t="s">
        <v>478</v>
      </c>
      <c r="E58" s="473" t="s">
        <v>479</v>
      </c>
      <c r="F58" s="469">
        <v>40</v>
      </c>
      <c r="G58" s="469">
        <v>20</v>
      </c>
      <c r="H58" s="469">
        <v>10</v>
      </c>
      <c r="I58" s="469">
        <v>0</v>
      </c>
      <c r="J58" s="471">
        <f>SUM(J60)</f>
        <v>15000000</v>
      </c>
      <c r="K58" s="471">
        <v>0</v>
      </c>
      <c r="L58" s="471">
        <f>SUM(J58:K59)</f>
        <v>15000000</v>
      </c>
    </row>
    <row r="59" spans="2:12" ht="15.75" thickBot="1">
      <c r="B59" s="465"/>
      <c r="C59" s="468"/>
      <c r="D59" s="470"/>
      <c r="E59" s="474"/>
      <c r="F59" s="470"/>
      <c r="G59" s="470"/>
      <c r="H59" s="470"/>
      <c r="I59" s="470"/>
      <c r="J59" s="472"/>
      <c r="K59" s="472"/>
      <c r="L59" s="472"/>
    </row>
    <row r="60" spans="2:12" ht="123.75" customHeight="1">
      <c r="B60" s="477" t="s">
        <v>405</v>
      </c>
      <c r="C60" s="495" t="s">
        <v>585</v>
      </c>
      <c r="D60" s="477" t="s">
        <v>480</v>
      </c>
      <c r="E60" s="485" t="s">
        <v>481</v>
      </c>
      <c r="F60" s="485">
        <v>0.18</v>
      </c>
      <c r="G60" s="485">
        <v>0.18</v>
      </c>
      <c r="H60" s="485">
        <v>1</v>
      </c>
      <c r="I60" s="485">
        <v>1</v>
      </c>
      <c r="J60" s="483">
        <v>15000000</v>
      </c>
      <c r="K60" s="483">
        <v>0</v>
      </c>
      <c r="L60" s="483">
        <f>SUM(J60:K61)</f>
        <v>15000000</v>
      </c>
    </row>
    <row r="61" spans="2:12" ht="15.75" thickBot="1">
      <c r="B61" s="478"/>
      <c r="C61" s="496"/>
      <c r="D61" s="478"/>
      <c r="E61" s="486"/>
      <c r="F61" s="486"/>
      <c r="G61" s="486"/>
      <c r="H61" s="486"/>
      <c r="I61" s="486"/>
      <c r="J61" s="484"/>
      <c r="K61" s="484"/>
      <c r="L61" s="484"/>
    </row>
    <row r="62" spans="2:12" ht="15.75" thickBot="1">
      <c r="B62" s="391"/>
      <c r="C62" s="396"/>
      <c r="D62" s="391"/>
      <c r="E62" s="392"/>
      <c r="F62" s="392"/>
      <c r="G62" s="392"/>
      <c r="H62" s="392"/>
      <c r="I62" s="392"/>
      <c r="J62" s="393"/>
      <c r="K62" s="393"/>
      <c r="L62" s="393"/>
    </row>
    <row r="63" spans="2:12" ht="114.75" customHeight="1">
      <c r="B63" s="463" t="s">
        <v>482</v>
      </c>
      <c r="C63" s="466">
        <v>1201</v>
      </c>
      <c r="D63" s="469" t="s">
        <v>483</v>
      </c>
      <c r="E63" s="473" t="s">
        <v>484</v>
      </c>
      <c r="F63" s="469">
        <v>80</v>
      </c>
      <c r="G63" s="469">
        <v>90</v>
      </c>
      <c r="H63" s="469">
        <v>100</v>
      </c>
      <c r="I63" s="469">
        <v>100</v>
      </c>
      <c r="J63" s="471">
        <f>SUM(J67,J65,J69)</f>
        <v>20950000</v>
      </c>
      <c r="K63" s="471"/>
      <c r="L63" s="471">
        <f>SUM(L65,L67,L69)</f>
        <v>20950000</v>
      </c>
    </row>
    <row r="64" spans="2:12" ht="15.75" thickBot="1">
      <c r="B64" s="465"/>
      <c r="C64" s="468"/>
      <c r="D64" s="470"/>
      <c r="E64" s="474"/>
      <c r="F64" s="470"/>
      <c r="G64" s="470"/>
      <c r="H64" s="470"/>
      <c r="I64" s="470"/>
      <c r="J64" s="472"/>
      <c r="K64" s="472"/>
      <c r="L64" s="472"/>
    </row>
    <row r="65" spans="2:12" ht="38.25">
      <c r="B65" s="388"/>
      <c r="C65" s="389" t="s">
        <v>709</v>
      </c>
      <c r="D65" s="394" t="s">
        <v>710</v>
      </c>
      <c r="E65" s="397"/>
      <c r="F65" s="394"/>
      <c r="G65" s="394"/>
      <c r="H65" s="394"/>
      <c r="I65" s="394"/>
      <c r="J65" s="395">
        <v>100000</v>
      </c>
      <c r="K65" s="395"/>
      <c r="L65" s="395">
        <v>100000</v>
      </c>
    </row>
    <row r="66" spans="2:12" ht="15.75" thickBot="1">
      <c r="B66" s="388"/>
      <c r="C66" s="389"/>
      <c r="D66" s="394"/>
      <c r="E66" s="397"/>
      <c r="F66" s="394"/>
      <c r="G66" s="394"/>
      <c r="H66" s="394"/>
      <c r="I66" s="394"/>
      <c r="J66" s="395"/>
      <c r="K66" s="395"/>
      <c r="L66" s="395"/>
    </row>
    <row r="67" spans="2:12" ht="86.25" customHeight="1">
      <c r="B67" s="477" t="s">
        <v>410</v>
      </c>
      <c r="C67" s="479" t="s">
        <v>503</v>
      </c>
      <c r="D67" s="477" t="s">
        <v>485</v>
      </c>
      <c r="E67" s="485" t="s">
        <v>486</v>
      </c>
      <c r="F67" s="477">
        <v>55</v>
      </c>
      <c r="G67" s="477">
        <v>48</v>
      </c>
      <c r="H67" s="477">
        <v>48</v>
      </c>
      <c r="I67" s="477">
        <v>48</v>
      </c>
      <c r="J67" s="483">
        <v>19250000</v>
      </c>
      <c r="K67" s="483">
        <v>0</v>
      </c>
      <c r="L67" s="483">
        <f>SUM(J67:K68)</f>
        <v>19250000</v>
      </c>
    </row>
    <row r="68" spans="2:12" ht="15.75" thickBot="1">
      <c r="B68" s="478"/>
      <c r="C68" s="480"/>
      <c r="D68" s="478"/>
      <c r="E68" s="486"/>
      <c r="F68" s="478"/>
      <c r="G68" s="478"/>
      <c r="H68" s="478"/>
      <c r="I68" s="478"/>
      <c r="J68" s="484"/>
      <c r="K68" s="484"/>
      <c r="L68" s="484"/>
    </row>
    <row r="69" spans="2:12" ht="81" customHeight="1">
      <c r="B69" s="477" t="s">
        <v>487</v>
      </c>
      <c r="C69" s="479" t="s">
        <v>504</v>
      </c>
      <c r="D69" s="477" t="s">
        <v>488</v>
      </c>
      <c r="E69" s="485" t="s">
        <v>489</v>
      </c>
      <c r="F69" s="477">
        <v>876</v>
      </c>
      <c r="G69" s="477">
        <v>900</v>
      </c>
      <c r="H69" s="477">
        <v>950</v>
      </c>
      <c r="I69" s="477">
        <v>1000</v>
      </c>
      <c r="J69" s="483">
        <v>1600000</v>
      </c>
      <c r="K69" s="483"/>
      <c r="L69" s="483">
        <f>SUM(J69:K70)</f>
        <v>1600000</v>
      </c>
    </row>
    <row r="70" spans="2:12" ht="15.75" thickBot="1">
      <c r="B70" s="478"/>
      <c r="C70" s="480"/>
      <c r="D70" s="478"/>
      <c r="E70" s="486"/>
      <c r="F70" s="478"/>
      <c r="G70" s="478"/>
      <c r="H70" s="478"/>
      <c r="I70" s="478"/>
      <c r="J70" s="484"/>
      <c r="K70" s="484"/>
      <c r="L70" s="484"/>
    </row>
    <row r="71" spans="2:12" ht="109.5" customHeight="1">
      <c r="B71" s="463" t="s">
        <v>490</v>
      </c>
      <c r="C71" s="466">
        <v>1301</v>
      </c>
      <c r="D71" s="469" t="s">
        <v>491</v>
      </c>
      <c r="E71" s="473" t="s">
        <v>492</v>
      </c>
      <c r="F71" s="473">
        <v>0.91</v>
      </c>
      <c r="G71" s="469">
        <v>1</v>
      </c>
      <c r="H71" s="469">
        <v>1.5</v>
      </c>
      <c r="I71" s="469">
        <v>1.5</v>
      </c>
      <c r="J71" s="471">
        <f>SUM(J73:J75)</f>
        <v>20825000</v>
      </c>
      <c r="K71" s="471">
        <f>SUM(K73:K75)</f>
        <v>17185000</v>
      </c>
      <c r="L71" s="471">
        <f>SUM(L73:L75)</f>
        <v>38010000</v>
      </c>
    </row>
    <row r="72" spans="2:12" ht="15.75" thickBot="1">
      <c r="B72" s="465"/>
      <c r="C72" s="468"/>
      <c r="D72" s="470"/>
      <c r="E72" s="474"/>
      <c r="F72" s="474"/>
      <c r="G72" s="470"/>
      <c r="H72" s="470"/>
      <c r="I72" s="470"/>
      <c r="J72" s="472"/>
      <c r="K72" s="472"/>
      <c r="L72" s="472"/>
    </row>
    <row r="73" spans="2:12" ht="179.25" customHeight="1">
      <c r="B73" s="477" t="s">
        <v>418</v>
      </c>
      <c r="C73" s="479" t="s">
        <v>503</v>
      </c>
      <c r="D73" s="477" t="s">
        <v>493</v>
      </c>
      <c r="E73" s="485" t="s">
        <v>494</v>
      </c>
      <c r="F73" s="477">
        <v>1</v>
      </c>
      <c r="G73" s="477">
        <v>2</v>
      </c>
      <c r="H73" s="477">
        <v>2</v>
      </c>
      <c r="I73" s="477">
        <v>2</v>
      </c>
      <c r="J73" s="483">
        <v>15825000</v>
      </c>
      <c r="K73" s="483">
        <v>17185000</v>
      </c>
      <c r="L73" s="483">
        <f>SUM(J73:K74)</f>
        <v>33010000</v>
      </c>
    </row>
    <row r="74" spans="2:12" ht="15.75" thickBot="1">
      <c r="B74" s="478"/>
      <c r="C74" s="480"/>
      <c r="D74" s="478"/>
      <c r="E74" s="486"/>
      <c r="F74" s="478"/>
      <c r="G74" s="478"/>
      <c r="H74" s="478"/>
      <c r="I74" s="478"/>
      <c r="J74" s="484"/>
      <c r="K74" s="484"/>
      <c r="L74" s="484"/>
    </row>
    <row r="75" spans="2:12" ht="51.75" thickBot="1">
      <c r="B75" s="57" t="s">
        <v>550</v>
      </c>
      <c r="C75" s="281" t="s">
        <v>586</v>
      </c>
      <c r="D75" s="36"/>
      <c r="E75" s="36"/>
      <c r="F75" s="36"/>
      <c r="G75" s="36"/>
      <c r="H75" s="36"/>
      <c r="I75" s="36"/>
      <c r="J75" s="146">
        <v>5000000</v>
      </c>
      <c r="K75" s="146"/>
      <c r="L75" s="146">
        <f>SUM(J75:K75)</f>
        <v>5000000</v>
      </c>
    </row>
    <row r="76" spans="2:12" ht="145.5" customHeight="1">
      <c r="B76" s="463" t="s">
        <v>495</v>
      </c>
      <c r="C76" s="466" t="s">
        <v>561</v>
      </c>
      <c r="D76" s="469" t="s">
        <v>496</v>
      </c>
      <c r="E76" s="473" t="s">
        <v>497</v>
      </c>
      <c r="F76" s="469" t="s">
        <v>498</v>
      </c>
      <c r="G76" s="469" t="s">
        <v>498</v>
      </c>
      <c r="H76" s="469" t="s">
        <v>498</v>
      </c>
      <c r="I76" s="469" t="s">
        <v>498</v>
      </c>
      <c r="J76" s="471">
        <f>SUM(J78:J91)</f>
        <v>136230000</v>
      </c>
      <c r="K76" s="471">
        <f>SUM(K78:K91)</f>
        <v>0</v>
      </c>
      <c r="L76" s="471">
        <f>SUM(L78:L91)</f>
        <v>136230000</v>
      </c>
    </row>
    <row r="77" spans="2:12" ht="15.75" thickBot="1">
      <c r="B77" s="465"/>
      <c r="C77" s="468"/>
      <c r="D77" s="470"/>
      <c r="E77" s="474"/>
      <c r="F77" s="470"/>
      <c r="G77" s="470"/>
      <c r="H77" s="470"/>
      <c r="I77" s="470"/>
      <c r="J77" s="472"/>
      <c r="K77" s="472"/>
      <c r="L77" s="472"/>
    </row>
    <row r="78" spans="2:12" ht="96" customHeight="1" thickBot="1">
      <c r="B78" s="498" t="s">
        <v>242</v>
      </c>
      <c r="C78" s="499" t="s">
        <v>503</v>
      </c>
      <c r="D78" s="498" t="s">
        <v>499</v>
      </c>
      <c r="E78" s="500" t="s">
        <v>500</v>
      </c>
      <c r="F78" s="498">
        <v>4</v>
      </c>
      <c r="G78" s="498">
        <v>4</v>
      </c>
      <c r="H78" s="498">
        <v>4</v>
      </c>
      <c r="I78" s="498">
        <v>4</v>
      </c>
      <c r="J78" s="501">
        <v>95600000</v>
      </c>
      <c r="K78" s="501">
        <v>0</v>
      </c>
      <c r="L78" s="501">
        <f>SUM(J78:K79)</f>
        <v>95600000</v>
      </c>
    </row>
    <row r="79" spans="2:12" ht="15.75" thickBot="1">
      <c r="B79" s="498"/>
      <c r="C79" s="499"/>
      <c r="D79" s="498"/>
      <c r="E79" s="500"/>
      <c r="F79" s="498"/>
      <c r="G79" s="498"/>
      <c r="H79" s="498"/>
      <c r="I79" s="498"/>
      <c r="J79" s="501"/>
      <c r="K79" s="501"/>
      <c r="L79" s="501"/>
    </row>
    <row r="80" spans="2:12" ht="15.75" thickBot="1">
      <c r="B80" s="329"/>
      <c r="C80" s="285"/>
      <c r="D80" s="273"/>
      <c r="E80" s="291"/>
      <c r="F80" s="273"/>
      <c r="G80" s="273"/>
      <c r="H80" s="273"/>
      <c r="I80" s="273"/>
      <c r="J80" s="275"/>
      <c r="K80" s="275"/>
      <c r="L80" s="275"/>
    </row>
    <row r="81" spans="2:12" ht="51.75" thickBot="1">
      <c r="B81" s="363" t="s">
        <v>684</v>
      </c>
      <c r="C81" s="364" t="s">
        <v>383</v>
      </c>
      <c r="D81" s="363"/>
      <c r="E81" s="365"/>
      <c r="F81" s="363"/>
      <c r="G81" s="363"/>
      <c r="H81" s="363"/>
      <c r="I81" s="363"/>
      <c r="J81" s="366">
        <v>3000000</v>
      </c>
      <c r="K81" s="366"/>
      <c r="L81" s="366">
        <f>SUM(J81:K81)</f>
        <v>3000000</v>
      </c>
    </row>
    <row r="82" spans="2:12" ht="26.25" thickBot="1">
      <c r="B82" s="273" t="s">
        <v>588</v>
      </c>
      <c r="C82" s="285" t="s">
        <v>589</v>
      </c>
      <c r="D82" s="273"/>
      <c r="E82" s="291"/>
      <c r="F82" s="273"/>
      <c r="G82" s="273"/>
      <c r="H82" s="273"/>
      <c r="I82" s="273"/>
      <c r="J82" s="275">
        <v>200000</v>
      </c>
      <c r="K82" s="275"/>
      <c r="L82" s="275">
        <f t="shared" ref="L82:L89" si="1">SUM(J82:K82)</f>
        <v>200000</v>
      </c>
    </row>
    <row r="83" spans="2:12" ht="26.25" thickBot="1">
      <c r="B83" s="273" t="s">
        <v>501</v>
      </c>
      <c r="C83" s="285" t="s">
        <v>584</v>
      </c>
      <c r="D83" s="273"/>
      <c r="E83" s="291"/>
      <c r="F83" s="273"/>
      <c r="G83" s="273"/>
      <c r="H83" s="273"/>
      <c r="I83" s="273"/>
      <c r="J83" s="275">
        <v>19800000</v>
      </c>
      <c r="K83" s="275">
        <v>0</v>
      </c>
      <c r="L83" s="275">
        <f t="shared" si="1"/>
        <v>19800000</v>
      </c>
    </row>
    <row r="84" spans="2:12" ht="26.25" thickBot="1">
      <c r="B84" s="273" t="s">
        <v>272</v>
      </c>
      <c r="C84" s="285" t="s">
        <v>591</v>
      </c>
      <c r="D84" s="273"/>
      <c r="E84" s="291"/>
      <c r="F84" s="273"/>
      <c r="G84" s="273"/>
      <c r="H84" s="273"/>
      <c r="I84" s="273"/>
      <c r="J84" s="275">
        <v>4000000</v>
      </c>
      <c r="K84" s="275"/>
      <c r="L84" s="275">
        <f t="shared" si="1"/>
        <v>4000000</v>
      </c>
    </row>
    <row r="85" spans="2:12" ht="15.75" thickBot="1">
      <c r="B85" s="273" t="s">
        <v>590</v>
      </c>
      <c r="C85" s="285" t="s">
        <v>592</v>
      </c>
      <c r="D85" s="273"/>
      <c r="E85" s="291"/>
      <c r="F85" s="273"/>
      <c r="G85" s="273"/>
      <c r="H85" s="273"/>
      <c r="I85" s="273"/>
      <c r="J85" s="275">
        <v>1000000</v>
      </c>
      <c r="K85" s="275"/>
      <c r="L85" s="275">
        <f t="shared" si="1"/>
        <v>1000000</v>
      </c>
    </row>
    <row r="86" spans="2:12" ht="15.75" thickBot="1">
      <c r="B86" s="317" t="s">
        <v>650</v>
      </c>
      <c r="C86" s="419" t="s">
        <v>587</v>
      </c>
      <c r="D86" s="317"/>
      <c r="E86" s="318"/>
      <c r="F86" s="317"/>
      <c r="G86" s="317"/>
      <c r="H86" s="317"/>
      <c r="I86" s="317"/>
      <c r="J86" s="319">
        <v>1000000</v>
      </c>
      <c r="K86" s="319"/>
      <c r="L86" s="319">
        <f t="shared" si="1"/>
        <v>1000000</v>
      </c>
    </row>
    <row r="87" spans="2:12" ht="26.25" thickBot="1">
      <c r="B87" s="417" t="s">
        <v>678</v>
      </c>
      <c r="C87" s="342" t="s">
        <v>670</v>
      </c>
      <c r="D87" s="340"/>
      <c r="E87" s="343"/>
      <c r="F87" s="340"/>
      <c r="G87" s="340"/>
      <c r="H87" s="340"/>
      <c r="I87" s="340"/>
      <c r="J87" s="341">
        <v>1000000</v>
      </c>
      <c r="K87" s="341"/>
      <c r="L87" s="341">
        <f t="shared" si="1"/>
        <v>1000000</v>
      </c>
    </row>
    <row r="88" spans="2:12" ht="26.25" thickBot="1">
      <c r="B88" s="417" t="s">
        <v>742</v>
      </c>
      <c r="C88" s="419" t="s">
        <v>458</v>
      </c>
      <c r="D88" s="417"/>
      <c r="E88" s="420"/>
      <c r="F88" s="417"/>
      <c r="G88" s="417"/>
      <c r="H88" s="417"/>
      <c r="I88" s="417"/>
      <c r="J88" s="418">
        <v>2500000</v>
      </c>
      <c r="K88" s="418"/>
      <c r="L88" s="418">
        <f t="shared" si="1"/>
        <v>2500000</v>
      </c>
    </row>
    <row r="89" spans="2:12" ht="26.25" thickBot="1">
      <c r="B89" s="417" t="s">
        <v>743</v>
      </c>
      <c r="C89" s="419" t="s">
        <v>432</v>
      </c>
      <c r="D89" s="357"/>
      <c r="E89" s="359"/>
      <c r="F89" s="357"/>
      <c r="G89" s="357"/>
      <c r="H89" s="357"/>
      <c r="I89" s="357"/>
      <c r="J89" s="358">
        <v>130000</v>
      </c>
      <c r="K89" s="358"/>
      <c r="L89" s="358">
        <f t="shared" si="1"/>
        <v>130000</v>
      </c>
    </row>
    <row r="90" spans="2:12" ht="127.5" customHeight="1" thickBot="1">
      <c r="B90" s="498" t="s">
        <v>261</v>
      </c>
      <c r="C90" s="499" t="s">
        <v>584</v>
      </c>
      <c r="D90" s="498"/>
      <c r="E90" s="500"/>
      <c r="F90" s="498"/>
      <c r="G90" s="498"/>
      <c r="H90" s="498"/>
      <c r="I90" s="498"/>
      <c r="J90" s="501">
        <v>8000000</v>
      </c>
      <c r="K90" s="501">
        <v>0</v>
      </c>
      <c r="L90" s="501">
        <f>SUM(J90:K91)</f>
        <v>8000000</v>
      </c>
    </row>
    <row r="91" spans="2:12" ht="15.75" thickBot="1">
      <c r="B91" s="498"/>
      <c r="C91" s="499"/>
      <c r="D91" s="498"/>
      <c r="E91" s="500"/>
      <c r="F91" s="498"/>
      <c r="G91" s="498"/>
      <c r="H91" s="498"/>
      <c r="I91" s="498"/>
      <c r="J91" s="501"/>
      <c r="K91" s="501"/>
      <c r="L91" s="501"/>
    </row>
    <row r="92" spans="2:12" ht="51.75" thickBot="1">
      <c r="B92" s="278" t="s">
        <v>593</v>
      </c>
      <c r="C92" s="294" t="s">
        <v>594</v>
      </c>
      <c r="D92" s="140" t="s">
        <v>595</v>
      </c>
      <c r="E92" s="295" t="s">
        <v>596</v>
      </c>
      <c r="F92" s="140" t="s">
        <v>597</v>
      </c>
      <c r="G92" s="140"/>
      <c r="H92" s="140"/>
      <c r="I92" s="140"/>
      <c r="J92" s="296">
        <f>SUM(J93:J95)</f>
        <v>49291000</v>
      </c>
      <c r="K92" s="296"/>
      <c r="L92" s="296">
        <f>SUM(L93:L95)</f>
        <v>49291000</v>
      </c>
    </row>
    <row r="93" spans="2:12" ht="26.25" thickBot="1">
      <c r="B93" s="57" t="s">
        <v>598</v>
      </c>
      <c r="C93" s="282" t="s">
        <v>503</v>
      </c>
      <c r="D93" s="36">
        <v>12</v>
      </c>
      <c r="E93" s="143">
        <v>30</v>
      </c>
      <c r="F93" s="36"/>
      <c r="G93" s="36"/>
      <c r="H93" s="36"/>
      <c r="I93" s="36"/>
      <c r="J93" s="146">
        <v>31035000</v>
      </c>
      <c r="K93" s="146"/>
      <c r="L93" s="146">
        <f>SUM(J93:K93)</f>
        <v>31035000</v>
      </c>
    </row>
    <row r="94" spans="2:12" ht="26.25" thickBot="1">
      <c r="B94" s="57" t="s">
        <v>234</v>
      </c>
      <c r="C94" s="282" t="s">
        <v>504</v>
      </c>
      <c r="D94" s="36"/>
      <c r="E94" s="143"/>
      <c r="F94" s="36"/>
      <c r="G94" s="36"/>
      <c r="H94" s="36"/>
      <c r="I94" s="36"/>
      <c r="J94" s="146">
        <v>12956000</v>
      </c>
      <c r="K94" s="146"/>
      <c r="L94" s="146">
        <f>SUM(J94:K94)</f>
        <v>12956000</v>
      </c>
    </row>
    <row r="95" spans="2:12" ht="26.25" thickBot="1">
      <c r="B95" s="57" t="s">
        <v>232</v>
      </c>
      <c r="C95" s="282" t="s">
        <v>504</v>
      </c>
      <c r="D95" s="36"/>
      <c r="E95" s="36"/>
      <c r="F95" s="36"/>
      <c r="G95" s="36"/>
      <c r="H95" s="36"/>
      <c r="I95" s="36"/>
      <c r="J95" s="146">
        <v>5300000</v>
      </c>
      <c r="K95" s="146"/>
      <c r="L95" s="146">
        <f>SUM(J95:K95)</f>
        <v>5300000</v>
      </c>
    </row>
    <row r="96" spans="2:12" ht="15.75" thickBot="1">
      <c r="B96" s="57"/>
      <c r="C96" s="137"/>
      <c r="D96" s="36"/>
      <c r="E96" s="36"/>
      <c r="F96" s="36"/>
      <c r="G96" s="36"/>
      <c r="H96" s="36"/>
      <c r="I96" s="36"/>
      <c r="J96" s="146"/>
      <c r="K96" s="146"/>
      <c r="L96" s="146"/>
    </row>
    <row r="97" spans="2:12" ht="15.75" thickBot="1">
      <c r="B97" s="144" t="s">
        <v>502</v>
      </c>
      <c r="C97" s="145"/>
      <c r="D97" s="145"/>
      <c r="E97" s="145"/>
      <c r="F97" s="145"/>
      <c r="G97" s="145"/>
      <c r="H97" s="145"/>
      <c r="I97" s="145"/>
      <c r="J97" s="179">
        <f>SUM(J92,J76,J71,J63,J58,J45,J50,J46,J39,J35,J31,J27,J21,J10,J6)</f>
        <v>502517000</v>
      </c>
      <c r="K97" s="179">
        <f>SUM(K92,K76,K71,K63,K58,K50,K46,K39,K35,K31,K27,K21,K10,K6)</f>
        <v>17185000</v>
      </c>
      <c r="L97" s="179">
        <f>SUM(L92,L76,L71,L63,L58,L45,L50,L46,L39,L35,L31,L27,L21,L10,L6)</f>
        <v>519702000</v>
      </c>
    </row>
  </sheetData>
  <mergeCells count="224">
    <mergeCell ref="H90:H91"/>
    <mergeCell ref="I90:I91"/>
    <mergeCell ref="J90:J91"/>
    <mergeCell ref="K90:K91"/>
    <mergeCell ref="L90:L91"/>
    <mergeCell ref="B90:B91"/>
    <mergeCell ref="C90:C91"/>
    <mergeCell ref="D90:D91"/>
    <mergeCell ref="E90:E91"/>
    <mergeCell ref="F90:F91"/>
    <mergeCell ref="G90:G91"/>
    <mergeCell ref="G78:G79"/>
    <mergeCell ref="H78:H79"/>
    <mergeCell ref="I78:I79"/>
    <mergeCell ref="J78:J79"/>
    <mergeCell ref="K78:K79"/>
    <mergeCell ref="L78:L79"/>
    <mergeCell ref="H76:H77"/>
    <mergeCell ref="I76:I77"/>
    <mergeCell ref="J76:J77"/>
    <mergeCell ref="K76:K77"/>
    <mergeCell ref="L76:L77"/>
    <mergeCell ref="G76:G77"/>
    <mergeCell ref="B78:B79"/>
    <mergeCell ref="C78:C79"/>
    <mergeCell ref="D78:D79"/>
    <mergeCell ref="E78:E79"/>
    <mergeCell ref="F78:F79"/>
    <mergeCell ref="B76:B77"/>
    <mergeCell ref="C76:C77"/>
    <mergeCell ref="D76:D77"/>
    <mergeCell ref="E76:E77"/>
    <mergeCell ref="F76:F77"/>
    <mergeCell ref="G73:G74"/>
    <mergeCell ref="H73:H74"/>
    <mergeCell ref="I73:I74"/>
    <mergeCell ref="J73:J74"/>
    <mergeCell ref="K73:K74"/>
    <mergeCell ref="L73:L74"/>
    <mergeCell ref="H71:H72"/>
    <mergeCell ref="I71:I72"/>
    <mergeCell ref="J71:J72"/>
    <mergeCell ref="K71:K72"/>
    <mergeCell ref="L71:L72"/>
    <mergeCell ref="G71:G72"/>
    <mergeCell ref="B73:B74"/>
    <mergeCell ref="C73:C74"/>
    <mergeCell ref="D73:D74"/>
    <mergeCell ref="E73:E74"/>
    <mergeCell ref="F73:F74"/>
    <mergeCell ref="B71:B72"/>
    <mergeCell ref="C71:C72"/>
    <mergeCell ref="D71:D72"/>
    <mergeCell ref="E71:E72"/>
    <mergeCell ref="F71:F72"/>
    <mergeCell ref="G69:G70"/>
    <mergeCell ref="H69:H70"/>
    <mergeCell ref="I69:I70"/>
    <mergeCell ref="J69:J70"/>
    <mergeCell ref="K69:K70"/>
    <mergeCell ref="L69:L70"/>
    <mergeCell ref="H67:H68"/>
    <mergeCell ref="I67:I68"/>
    <mergeCell ref="J67:J68"/>
    <mergeCell ref="K67:K68"/>
    <mergeCell ref="L67:L68"/>
    <mergeCell ref="G67:G68"/>
    <mergeCell ref="B69:B70"/>
    <mergeCell ref="C69:C70"/>
    <mergeCell ref="D69:D70"/>
    <mergeCell ref="E69:E70"/>
    <mergeCell ref="F69:F70"/>
    <mergeCell ref="B67:B68"/>
    <mergeCell ref="C67:C68"/>
    <mergeCell ref="D67:D68"/>
    <mergeCell ref="E67:E68"/>
    <mergeCell ref="F67:F68"/>
    <mergeCell ref="G63:G64"/>
    <mergeCell ref="H63:H64"/>
    <mergeCell ref="I63:I64"/>
    <mergeCell ref="J63:J64"/>
    <mergeCell ref="K63:K64"/>
    <mergeCell ref="L63:L64"/>
    <mergeCell ref="H60:H61"/>
    <mergeCell ref="I60:I61"/>
    <mergeCell ref="J60:J61"/>
    <mergeCell ref="K60:K61"/>
    <mergeCell ref="L60:L61"/>
    <mergeCell ref="G60:G61"/>
    <mergeCell ref="B63:B64"/>
    <mergeCell ref="C63:C64"/>
    <mergeCell ref="D63:D64"/>
    <mergeCell ref="E63:E64"/>
    <mergeCell ref="F63:F64"/>
    <mergeCell ref="B60:B61"/>
    <mergeCell ref="C60:C61"/>
    <mergeCell ref="D60:D61"/>
    <mergeCell ref="E60:E61"/>
    <mergeCell ref="F60:F61"/>
    <mergeCell ref="G58:G59"/>
    <mergeCell ref="H58:H59"/>
    <mergeCell ref="I58:I59"/>
    <mergeCell ref="J58:J59"/>
    <mergeCell ref="K58:K59"/>
    <mergeCell ref="L58:L59"/>
    <mergeCell ref="B58:B59"/>
    <mergeCell ref="C58:C59"/>
    <mergeCell ref="D58:D59"/>
    <mergeCell ref="E58:E59"/>
    <mergeCell ref="F58:F59"/>
    <mergeCell ref="G50:G52"/>
    <mergeCell ref="H50:H52"/>
    <mergeCell ref="I50:I52"/>
    <mergeCell ref="J50:J52"/>
    <mergeCell ref="K50:K52"/>
    <mergeCell ref="L50:L52"/>
    <mergeCell ref="H48:H49"/>
    <mergeCell ref="I48:I49"/>
    <mergeCell ref="J48:J49"/>
    <mergeCell ref="K48:K49"/>
    <mergeCell ref="L48:L49"/>
    <mergeCell ref="G48:G49"/>
    <mergeCell ref="B50:B52"/>
    <mergeCell ref="C50:C52"/>
    <mergeCell ref="D50:D52"/>
    <mergeCell ref="E50:E52"/>
    <mergeCell ref="F50:F52"/>
    <mergeCell ref="B48:B49"/>
    <mergeCell ref="C48:C49"/>
    <mergeCell ref="D48:D49"/>
    <mergeCell ref="E48:E49"/>
    <mergeCell ref="F48:F49"/>
    <mergeCell ref="G46:G47"/>
    <mergeCell ref="H46:H47"/>
    <mergeCell ref="I46:I47"/>
    <mergeCell ref="J46:J47"/>
    <mergeCell ref="K46:K47"/>
    <mergeCell ref="L46:L47"/>
    <mergeCell ref="H41:H44"/>
    <mergeCell ref="I41:I44"/>
    <mergeCell ref="J41:J44"/>
    <mergeCell ref="K41:K44"/>
    <mergeCell ref="L41:L44"/>
    <mergeCell ref="G41:G44"/>
    <mergeCell ref="B46:B47"/>
    <mergeCell ref="C46:C47"/>
    <mergeCell ref="D46:D47"/>
    <mergeCell ref="E46:E47"/>
    <mergeCell ref="F46:F47"/>
    <mergeCell ref="B41:B44"/>
    <mergeCell ref="C41:C44"/>
    <mergeCell ref="D41:D44"/>
    <mergeCell ref="E41:E44"/>
    <mergeCell ref="F41:F44"/>
    <mergeCell ref="G39:G40"/>
    <mergeCell ref="H39:H40"/>
    <mergeCell ref="I39:I40"/>
    <mergeCell ref="J39:J40"/>
    <mergeCell ref="K39:K40"/>
    <mergeCell ref="L39:L40"/>
    <mergeCell ref="H33:H34"/>
    <mergeCell ref="I33:I34"/>
    <mergeCell ref="J33:J34"/>
    <mergeCell ref="K33:K34"/>
    <mergeCell ref="L33:L34"/>
    <mergeCell ref="G33:G34"/>
    <mergeCell ref="B39:B40"/>
    <mergeCell ref="C39:C40"/>
    <mergeCell ref="D39:D40"/>
    <mergeCell ref="E39:E40"/>
    <mergeCell ref="F39:F40"/>
    <mergeCell ref="B33:B34"/>
    <mergeCell ref="C33:C34"/>
    <mergeCell ref="D33:D34"/>
    <mergeCell ref="E33:E34"/>
    <mergeCell ref="F33:F34"/>
    <mergeCell ref="G31:G32"/>
    <mergeCell ref="H31:H32"/>
    <mergeCell ref="I31:I32"/>
    <mergeCell ref="J31:J32"/>
    <mergeCell ref="K31:K32"/>
    <mergeCell ref="L31:L32"/>
    <mergeCell ref="H29:H30"/>
    <mergeCell ref="I29:I30"/>
    <mergeCell ref="J29:J30"/>
    <mergeCell ref="K29:K30"/>
    <mergeCell ref="L29:L30"/>
    <mergeCell ref="G29:G30"/>
    <mergeCell ref="B31:B32"/>
    <mergeCell ref="C31:C32"/>
    <mergeCell ref="D31:D32"/>
    <mergeCell ref="E31:E32"/>
    <mergeCell ref="F31:F32"/>
    <mergeCell ref="B29:B30"/>
    <mergeCell ref="C29:C30"/>
    <mergeCell ref="D29:D30"/>
    <mergeCell ref="E29:E30"/>
    <mergeCell ref="F29:F30"/>
    <mergeCell ref="I27:I28"/>
    <mergeCell ref="J27:J28"/>
    <mergeCell ref="K27:K28"/>
    <mergeCell ref="L27:L28"/>
    <mergeCell ref="B27:B28"/>
    <mergeCell ref="C27:C28"/>
    <mergeCell ref="D27:D28"/>
    <mergeCell ref="E27:E28"/>
    <mergeCell ref="F27:F28"/>
    <mergeCell ref="G27:G28"/>
    <mergeCell ref="H27:H28"/>
    <mergeCell ref="B2:L2"/>
    <mergeCell ref="B6:B9"/>
    <mergeCell ref="C6:C9"/>
    <mergeCell ref="D7:D8"/>
    <mergeCell ref="B21:B22"/>
    <mergeCell ref="C21:C22"/>
    <mergeCell ref="D21:D22"/>
    <mergeCell ref="K21:K22"/>
    <mergeCell ref="L21:L22"/>
    <mergeCell ref="E21:E22"/>
    <mergeCell ref="F21:F22"/>
    <mergeCell ref="G21:G22"/>
    <mergeCell ref="H21:H22"/>
    <mergeCell ref="I21:I22"/>
    <mergeCell ref="J21:J22"/>
  </mergeCells>
  <pageMargins left="0.7" right="0.7" top="0.75" bottom="0.75" header="0.3" footer="0.3"/>
  <pageSetup scale="90" orientation="landscape" r:id="rId1"/>
  <legacyDrawing r:id="rId2"/>
</worksheet>
</file>

<file path=xl/worksheets/sheet9.xml><?xml version="1.0" encoding="utf-8"?>
<worksheet xmlns="http://schemas.openxmlformats.org/spreadsheetml/2006/main" xmlns:r="http://schemas.openxmlformats.org/officeDocument/2006/relationships">
  <dimension ref="B2:J83"/>
  <sheetViews>
    <sheetView workbookViewId="0">
      <selection activeCell="I63" sqref="I63"/>
    </sheetView>
  </sheetViews>
  <sheetFormatPr defaultRowHeight="15"/>
  <cols>
    <col min="1" max="1" width="1.42578125" customWidth="1"/>
    <col min="10" max="10" width="14.140625" customWidth="1"/>
    <col min="11" max="11" width="1.42578125" customWidth="1"/>
  </cols>
  <sheetData>
    <row r="2" spans="2:10" ht="380.25" customHeight="1">
      <c r="B2" s="443" t="s">
        <v>694</v>
      </c>
      <c r="C2" s="444"/>
      <c r="D2" s="444"/>
      <c r="E2" s="444"/>
      <c r="F2" s="444"/>
      <c r="G2" s="444"/>
      <c r="H2" s="444"/>
      <c r="I2" s="444"/>
      <c r="J2" s="444"/>
    </row>
    <row r="4" spans="2:10" ht="63" customHeight="1">
      <c r="B4" s="443" t="s">
        <v>602</v>
      </c>
      <c r="C4" s="444"/>
      <c r="D4" s="444"/>
      <c r="E4" s="444"/>
      <c r="F4" s="444"/>
      <c r="G4" s="444"/>
      <c r="H4" s="444"/>
      <c r="I4" s="444"/>
      <c r="J4" s="444"/>
    </row>
    <row r="6" spans="2:10" ht="105" customHeight="1">
      <c r="B6" s="443" t="s">
        <v>604</v>
      </c>
      <c r="C6" s="444"/>
      <c r="D6" s="444"/>
      <c r="E6" s="444"/>
      <c r="F6" s="444"/>
      <c r="G6" s="444"/>
      <c r="H6" s="444"/>
      <c r="I6" s="444"/>
      <c r="J6" s="444"/>
    </row>
    <row r="8" spans="2:10" ht="70.5" customHeight="1">
      <c r="B8" s="443" t="s">
        <v>603</v>
      </c>
      <c r="C8" s="444"/>
      <c r="D8" s="444"/>
      <c r="E8" s="444"/>
      <c r="F8" s="444"/>
      <c r="G8" s="444"/>
      <c r="H8" s="444"/>
      <c r="I8" s="444"/>
      <c r="J8" s="444"/>
    </row>
    <row r="10" spans="2:10" ht="151.5" customHeight="1">
      <c r="B10" s="443" t="s">
        <v>605</v>
      </c>
      <c r="C10" s="444"/>
      <c r="D10" s="444"/>
      <c r="E10" s="444"/>
      <c r="F10" s="444"/>
      <c r="G10" s="444"/>
      <c r="H10" s="444"/>
      <c r="I10" s="444"/>
      <c r="J10" s="444"/>
    </row>
    <row r="12" spans="2:10" ht="73.5" customHeight="1">
      <c r="B12" s="443" t="s">
        <v>606</v>
      </c>
      <c r="C12" s="444"/>
      <c r="D12" s="444"/>
      <c r="E12" s="444"/>
      <c r="F12" s="444"/>
      <c r="G12" s="444"/>
      <c r="H12" s="444"/>
      <c r="I12" s="444"/>
      <c r="J12" s="444"/>
    </row>
    <row r="14" spans="2:10" ht="72.75" customHeight="1">
      <c r="B14" s="443" t="s">
        <v>607</v>
      </c>
      <c r="C14" s="444"/>
      <c r="D14" s="444"/>
      <c r="E14" s="444"/>
      <c r="F14" s="444"/>
      <c r="G14" s="444"/>
      <c r="H14" s="444"/>
      <c r="I14" s="444"/>
      <c r="J14" s="444"/>
    </row>
    <row r="16" spans="2:10" ht="71.25" customHeight="1">
      <c r="B16" s="443" t="s">
        <v>608</v>
      </c>
      <c r="C16" s="444"/>
      <c r="D16" s="444"/>
      <c r="E16" s="444"/>
      <c r="F16" s="444"/>
      <c r="G16" s="444"/>
      <c r="H16" s="444"/>
      <c r="I16" s="444"/>
      <c r="J16" s="444"/>
    </row>
    <row r="18" spans="2:10" ht="150" customHeight="1">
      <c r="B18" s="443" t="s">
        <v>609</v>
      </c>
      <c r="C18" s="444"/>
      <c r="D18" s="444"/>
      <c r="E18" s="444"/>
      <c r="F18" s="444"/>
      <c r="G18" s="444"/>
      <c r="H18" s="444"/>
      <c r="I18" s="444"/>
      <c r="J18" s="444"/>
    </row>
    <row r="20" spans="2:10" ht="78" customHeight="1">
      <c r="B20" s="443" t="s">
        <v>610</v>
      </c>
      <c r="C20" s="444"/>
      <c r="D20" s="444"/>
      <c r="E20" s="444"/>
      <c r="F20" s="444"/>
      <c r="G20" s="444"/>
      <c r="H20" s="444"/>
      <c r="I20" s="444"/>
      <c r="J20" s="444"/>
    </row>
    <row r="23" spans="2:10" ht="262.5" customHeight="1">
      <c r="B23" s="443" t="s">
        <v>695</v>
      </c>
      <c r="C23" s="444"/>
      <c r="D23" s="444"/>
      <c r="E23" s="444"/>
      <c r="F23" s="444"/>
      <c r="G23" s="444"/>
      <c r="H23" s="444"/>
      <c r="I23" s="444"/>
      <c r="J23" s="444"/>
    </row>
    <row r="25" spans="2:10" ht="85.5" customHeight="1">
      <c r="B25" s="443" t="s">
        <v>611</v>
      </c>
      <c r="C25" s="444"/>
      <c r="D25" s="444"/>
      <c r="E25" s="444"/>
      <c r="F25" s="444"/>
      <c r="G25" s="444"/>
      <c r="H25" s="444"/>
      <c r="I25" s="444"/>
      <c r="J25" s="444"/>
    </row>
    <row r="27" spans="2:10" ht="135.75" customHeight="1">
      <c r="B27" s="443" t="s">
        <v>612</v>
      </c>
      <c r="C27" s="444"/>
      <c r="D27" s="444"/>
      <c r="E27" s="444"/>
      <c r="F27" s="444"/>
      <c r="G27" s="444"/>
      <c r="H27" s="444"/>
      <c r="I27" s="444"/>
      <c r="J27" s="444"/>
    </row>
    <row r="29" spans="2:10" ht="138.75" customHeight="1">
      <c r="B29" s="443" t="s">
        <v>696</v>
      </c>
      <c r="C29" s="444"/>
      <c r="D29" s="444"/>
      <c r="E29" s="444"/>
      <c r="F29" s="444"/>
      <c r="G29" s="444"/>
      <c r="H29" s="444"/>
      <c r="I29" s="444"/>
      <c r="J29" s="444"/>
    </row>
    <row r="32" spans="2:10" ht="117.75" customHeight="1">
      <c r="B32" s="443" t="s">
        <v>613</v>
      </c>
      <c r="C32" s="444"/>
      <c r="D32" s="444"/>
      <c r="E32" s="444"/>
      <c r="F32" s="444"/>
      <c r="G32" s="444"/>
      <c r="H32" s="444"/>
      <c r="I32" s="444"/>
      <c r="J32" s="444"/>
    </row>
    <row r="34" spans="2:10" ht="117.75" customHeight="1">
      <c r="B34" s="443" t="s">
        <v>614</v>
      </c>
      <c r="C34" s="444"/>
      <c r="D34" s="444"/>
      <c r="E34" s="444"/>
      <c r="F34" s="444"/>
      <c r="G34" s="444"/>
      <c r="H34" s="444"/>
      <c r="I34" s="444"/>
      <c r="J34" s="444"/>
    </row>
    <row r="36" spans="2:10" ht="102.75" customHeight="1">
      <c r="B36" s="443" t="s">
        <v>697</v>
      </c>
      <c r="C36" s="444"/>
      <c r="D36" s="444"/>
      <c r="E36" s="444"/>
      <c r="F36" s="444"/>
      <c r="G36" s="444"/>
      <c r="H36" s="444"/>
      <c r="I36" s="444"/>
      <c r="J36" s="444"/>
    </row>
    <row r="38" spans="2:10" ht="168" customHeight="1">
      <c r="B38" s="443" t="s">
        <v>615</v>
      </c>
      <c r="C38" s="444"/>
      <c r="D38" s="444"/>
      <c r="E38" s="444"/>
      <c r="F38" s="444"/>
      <c r="G38" s="444"/>
      <c r="H38" s="444"/>
      <c r="I38" s="444"/>
      <c r="J38" s="444"/>
    </row>
    <row r="40" spans="2:10" ht="115.5" customHeight="1">
      <c r="B40" s="443" t="s">
        <v>698</v>
      </c>
      <c r="C40" s="444"/>
      <c r="D40" s="444"/>
      <c r="E40" s="444"/>
      <c r="F40" s="444"/>
      <c r="G40" s="444"/>
      <c r="H40" s="444"/>
      <c r="I40" s="444"/>
      <c r="J40" s="444"/>
    </row>
    <row r="42" spans="2:10" ht="105.75" customHeight="1">
      <c r="B42" s="443" t="s">
        <v>616</v>
      </c>
      <c r="C42" s="444"/>
      <c r="D42" s="444"/>
      <c r="E42" s="444"/>
      <c r="F42" s="444"/>
      <c r="G42" s="444"/>
      <c r="H42" s="444"/>
      <c r="I42" s="444"/>
      <c r="J42" s="444"/>
    </row>
    <row r="44" spans="2:10" ht="91.5" customHeight="1">
      <c r="B44" s="443" t="s">
        <v>629</v>
      </c>
      <c r="C44" s="444"/>
      <c r="D44" s="444"/>
      <c r="E44" s="444"/>
      <c r="F44" s="444"/>
      <c r="G44" s="444"/>
      <c r="H44" s="444"/>
      <c r="I44" s="444"/>
      <c r="J44" s="444"/>
    </row>
    <row r="46" spans="2:10" ht="134.25" customHeight="1">
      <c r="B46" s="443" t="s">
        <v>617</v>
      </c>
      <c r="C46" s="444"/>
      <c r="D46" s="444"/>
      <c r="E46" s="444"/>
      <c r="F46" s="444"/>
      <c r="G46" s="444"/>
      <c r="H46" s="444"/>
      <c r="I46" s="444"/>
      <c r="J46" s="444"/>
    </row>
    <row r="48" spans="2:10" ht="124.5" customHeight="1">
      <c r="B48" s="443" t="s">
        <v>618</v>
      </c>
      <c r="C48" s="444"/>
      <c r="D48" s="444"/>
      <c r="E48" s="444"/>
      <c r="F48" s="444"/>
      <c r="G48" s="444"/>
      <c r="H48" s="444"/>
      <c r="I48" s="444"/>
      <c r="J48" s="444"/>
    </row>
    <row r="50" spans="2:10" ht="105" customHeight="1">
      <c r="B50" s="443" t="s">
        <v>688</v>
      </c>
      <c r="C50" s="444"/>
      <c r="D50" s="444"/>
      <c r="E50" s="444"/>
      <c r="F50" s="444"/>
      <c r="G50" s="444"/>
      <c r="H50" s="444"/>
      <c r="I50" s="444"/>
      <c r="J50" s="444"/>
    </row>
    <row r="56" spans="2:10" ht="98.25" customHeight="1">
      <c r="B56" s="443" t="s">
        <v>619</v>
      </c>
      <c r="C56" s="444"/>
      <c r="D56" s="444"/>
      <c r="E56" s="444"/>
      <c r="F56" s="444"/>
      <c r="G56" s="444"/>
      <c r="H56" s="444"/>
      <c r="I56" s="444"/>
      <c r="J56" s="444"/>
    </row>
    <row r="58" spans="2:10" ht="72.75" customHeight="1">
      <c r="B58" s="443" t="s">
        <v>620</v>
      </c>
      <c r="C58" s="444"/>
      <c r="D58" s="444"/>
      <c r="E58" s="444"/>
      <c r="F58" s="444"/>
      <c r="G58" s="444"/>
      <c r="H58" s="444"/>
      <c r="I58" s="444"/>
      <c r="J58" s="444"/>
    </row>
    <row r="60" spans="2:10" ht="72.75" customHeight="1">
      <c r="B60" s="443" t="s">
        <v>689</v>
      </c>
      <c r="C60" s="444"/>
      <c r="D60" s="444"/>
      <c r="E60" s="444"/>
      <c r="F60" s="444"/>
      <c r="G60" s="444"/>
      <c r="H60" s="444"/>
      <c r="I60" s="444"/>
      <c r="J60" s="444"/>
    </row>
    <row r="62" spans="2:10" ht="147.75" customHeight="1">
      <c r="B62" s="502" t="s">
        <v>749</v>
      </c>
      <c r="C62" s="503"/>
      <c r="D62" s="503"/>
      <c r="E62" s="503"/>
      <c r="F62" s="503"/>
      <c r="G62" s="503"/>
      <c r="H62" s="503"/>
      <c r="I62" s="503"/>
      <c r="J62" s="503"/>
    </row>
    <row r="63" spans="2:10">
      <c r="I63" t="s">
        <v>751</v>
      </c>
    </row>
    <row r="83" ht="63" customHeight="1"/>
  </sheetData>
  <mergeCells count="28">
    <mergeCell ref="B12:J12"/>
    <mergeCell ref="B2:J2"/>
    <mergeCell ref="B4:J4"/>
    <mergeCell ref="B6:J6"/>
    <mergeCell ref="B8:J8"/>
    <mergeCell ref="B10:J10"/>
    <mergeCell ref="B38:J38"/>
    <mergeCell ref="B14:J14"/>
    <mergeCell ref="B16:J16"/>
    <mergeCell ref="B18:J18"/>
    <mergeCell ref="B20:J20"/>
    <mergeCell ref="B23:J23"/>
    <mergeCell ref="B25:J25"/>
    <mergeCell ref="B27:J27"/>
    <mergeCell ref="B29:J29"/>
    <mergeCell ref="B32:J32"/>
    <mergeCell ref="B34:J34"/>
    <mergeCell ref="B36:J36"/>
    <mergeCell ref="B56:J56"/>
    <mergeCell ref="B58:J58"/>
    <mergeCell ref="B60:J60"/>
    <mergeCell ref="B62:J62"/>
    <mergeCell ref="B40:J40"/>
    <mergeCell ref="B42:J42"/>
    <mergeCell ref="B44:J44"/>
    <mergeCell ref="B46:J46"/>
    <mergeCell ref="B48:J48"/>
    <mergeCell ref="B50:J5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Рачун прихода и принања</vt:lpstr>
      <vt:lpstr>Врсте прихода и примања</vt:lpstr>
      <vt:lpstr>Капитални пројекти</vt:lpstr>
      <vt:lpstr>приходи аналитика</vt:lpstr>
      <vt:lpstr>екон.класификација</vt:lpstr>
      <vt:lpstr>функцион.класиф.</vt:lpstr>
      <vt:lpstr>расходи-посебан део</vt:lpstr>
      <vt:lpstr>Програмска класификација</vt:lpstr>
      <vt:lpstr>Извршење буџета</vt:lpstr>
      <vt:lpstr>План прихода по програмима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Nesic</dc:creator>
  <cp:lastModifiedBy>slazic</cp:lastModifiedBy>
  <cp:lastPrinted>2019-02-18T11:27:08Z</cp:lastPrinted>
  <dcterms:created xsi:type="dcterms:W3CDTF">2016-10-19T08:27:57Z</dcterms:created>
  <dcterms:modified xsi:type="dcterms:W3CDTF">2019-02-18T11:31:01Z</dcterms:modified>
</cp:coreProperties>
</file>